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https://ohioschools.sharepoint.com/sites/Company/Shared Documents/Fiscal Oversight/May Forecast FY 2020/"/>
    </mc:Choice>
  </mc:AlternateContent>
  <xr:revisionPtr revIDLastSave="1" documentId="13_ncr:1_{1D27EE38-AB4B-4866-B1D9-D25BFFABEB7F}" xr6:coauthVersionLast="45" xr6:coauthVersionMax="45" xr10:uidLastSave="{18D35B7B-3BD1-4118-A94A-6450B415D383}"/>
  <bookViews>
    <workbookView xWindow="-110" yWindow="-110" windowWidth="21820" windowHeight="14020" xr2:uid="{00000000-000D-0000-FFFF-FFFF00000000}"/>
  </bookViews>
  <sheets>
    <sheet name="May 2020" sheetId="2" r:id="rId1"/>
  </sheets>
  <definedNames>
    <definedName name="_xlnm.Print_Area" localSheetId="0">'May 2020'!$A$1:$I$171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17" i="2" l="1"/>
  <c r="G17" i="2"/>
  <c r="I129" i="2" l="1"/>
  <c r="I130" i="2" s="1"/>
  <c r="H129" i="2"/>
  <c r="H130" i="2" s="1"/>
  <c r="G129" i="2"/>
  <c r="G130" i="2" s="1"/>
  <c r="F129" i="2"/>
  <c r="F130" i="2" s="1"/>
  <c r="E129" i="2"/>
  <c r="E130" i="2" s="1"/>
  <c r="D129" i="2"/>
  <c r="D91" i="2" s="1"/>
  <c r="D130" i="2" s="1"/>
  <c r="C129" i="2"/>
  <c r="C130" i="2" s="1"/>
  <c r="B129" i="2"/>
  <c r="B130" i="2" s="1"/>
  <c r="F116" i="2"/>
  <c r="E116" i="2"/>
  <c r="D116" i="2"/>
  <c r="C116" i="2"/>
  <c r="I99" i="2"/>
  <c r="H99" i="2"/>
  <c r="G99" i="2"/>
  <c r="F99" i="2"/>
  <c r="C99" i="2"/>
  <c r="B99" i="2"/>
  <c r="I98" i="2"/>
  <c r="H98" i="2"/>
  <c r="G98" i="2"/>
  <c r="F98" i="2"/>
  <c r="E98" i="2"/>
  <c r="D98" i="2"/>
  <c r="C98" i="2"/>
  <c r="B98" i="2"/>
  <c r="I96" i="2"/>
  <c r="H96" i="2"/>
  <c r="G96" i="2"/>
  <c r="F96" i="2"/>
  <c r="E96" i="2"/>
  <c r="D96" i="2"/>
  <c r="C96" i="2"/>
  <c r="I92" i="2"/>
  <c r="I93" i="2" s="1"/>
  <c r="H92" i="2"/>
  <c r="H93" i="2" s="1"/>
  <c r="G92" i="2"/>
  <c r="G93" i="2" s="1"/>
  <c r="F92" i="2"/>
  <c r="F93" i="2" s="1"/>
  <c r="E92" i="2"/>
  <c r="E93" i="2" s="1"/>
  <c r="C92" i="2"/>
  <c r="B92" i="2"/>
  <c r="I44" i="2"/>
  <c r="H44" i="2"/>
  <c r="G44" i="2"/>
  <c r="F44" i="2"/>
  <c r="E44" i="2"/>
  <c r="D44" i="2"/>
  <c r="D101" i="2" s="1"/>
  <c r="C44" i="2"/>
  <c r="B44" i="2"/>
  <c r="B101" i="2" s="1"/>
  <c r="I28" i="2"/>
  <c r="F28" i="2"/>
  <c r="E28" i="2"/>
  <c r="C28" i="2"/>
  <c r="B28" i="2"/>
  <c r="D26" i="2"/>
  <c r="D24" i="2"/>
  <c r="D99" i="2" s="1"/>
  <c r="D22" i="2"/>
  <c r="H28" i="2"/>
  <c r="G28" i="2"/>
  <c r="P18" i="2"/>
  <c r="Q18" i="2" s="1"/>
  <c r="O19" i="2" s="1"/>
  <c r="Q19" i="2" s="1"/>
  <c r="O20" i="2" s="1"/>
  <c r="Q20" i="2" s="1"/>
  <c r="I17" i="2"/>
  <c r="I100" i="2" s="1"/>
  <c r="H100" i="2"/>
  <c r="F17" i="2"/>
  <c r="E17" i="2"/>
  <c r="D17" i="2"/>
  <c r="C17" i="2"/>
  <c r="B17" i="2"/>
  <c r="B100" i="2" s="1"/>
  <c r="Q15" i="2"/>
  <c r="Q14" i="2"/>
  <c r="Q13" i="2"/>
  <c r="Q12" i="2"/>
  <c r="Q11" i="2"/>
  <c r="C101" i="2" l="1"/>
  <c r="E100" i="2"/>
  <c r="C100" i="2"/>
  <c r="D100" i="2"/>
  <c r="E101" i="2"/>
  <c r="E99" i="2"/>
  <c r="I101" i="2"/>
  <c r="H101" i="2"/>
  <c r="I31" i="2"/>
  <c r="I97" i="2" s="1"/>
  <c r="G101" i="2"/>
  <c r="G100" i="2"/>
  <c r="F101" i="2"/>
  <c r="F100" i="2"/>
  <c r="E31" i="2"/>
  <c r="E97" i="2" s="1"/>
  <c r="B31" i="2"/>
  <c r="F31" i="2"/>
  <c r="D23" i="2"/>
  <c r="D28" i="2" s="1"/>
  <c r="D31" i="2" s="1"/>
  <c r="C31" i="2"/>
  <c r="G31" i="2"/>
  <c r="H31" i="2"/>
  <c r="D92" i="2"/>
  <c r="E49" i="2" l="1"/>
  <c r="I49" i="2"/>
  <c r="D97" i="2"/>
  <c r="D49" i="2"/>
  <c r="F97" i="2"/>
  <c r="F49" i="2"/>
  <c r="H97" i="2"/>
  <c r="H49" i="2"/>
  <c r="G97" i="2"/>
  <c r="G49" i="2"/>
  <c r="B97" i="2"/>
  <c r="B49" i="2"/>
  <c r="B53" i="2" s="1"/>
  <c r="C97" i="2"/>
  <c r="C49" i="2"/>
  <c r="B102" i="2" l="1"/>
  <c r="C51" i="2"/>
  <c r="C53" i="2" s="1"/>
  <c r="C102" i="2" l="1"/>
  <c r="D51" i="2"/>
  <c r="D53" i="2" s="1"/>
  <c r="D102" i="2" l="1"/>
  <c r="E51" i="2"/>
  <c r="E53" i="2" s="1"/>
  <c r="F51" i="2" l="1"/>
  <c r="F53" i="2" s="1"/>
  <c r="E102" i="2"/>
  <c r="F102" i="2" l="1"/>
  <c r="G51" i="2"/>
  <c r="G53" i="2" s="1"/>
  <c r="G102" i="2" l="1"/>
  <c r="H51" i="2"/>
  <c r="H53" i="2" s="1"/>
  <c r="H102" i="2" l="1"/>
  <c r="I51" i="2"/>
  <c r="I53" i="2" s="1"/>
  <c r="I102" i="2" s="1"/>
</calcChain>
</file>

<file path=xl/sharedStrings.xml><?xml version="1.0" encoding="utf-8"?>
<sst xmlns="http://schemas.openxmlformats.org/spreadsheetml/2006/main" count="177" uniqueCount="149">
  <si>
    <t>County:</t>
  </si>
  <si>
    <t>Statement of Receipt, Disbursements, and Changes in Fund Cash Balances</t>
  </si>
  <si>
    <t>Actual</t>
  </si>
  <si>
    <t>Forecasted</t>
  </si>
  <si>
    <t>Fiscal Year</t>
  </si>
  <si>
    <t>Operating Receipts</t>
  </si>
  <si>
    <t>State Foundation Payments (3110, 3211)</t>
  </si>
  <si>
    <t>Charges for Services (1500)</t>
  </si>
  <si>
    <t>Fees (1600, 1700)</t>
  </si>
  <si>
    <t>Other (1830, 1840, 1850, 1860, 1870, 1890, 3190)</t>
  </si>
  <si>
    <t>Total Operating Receipts</t>
  </si>
  <si>
    <t>Operating Disbursements</t>
  </si>
  <si>
    <t>100 Salaries and Wages</t>
  </si>
  <si>
    <t>200 Employee Retirement and Insurance Benefits</t>
  </si>
  <si>
    <t>400 Purchased Services</t>
  </si>
  <si>
    <t>500 Supplies and Materials</t>
  </si>
  <si>
    <t>600 Capital Outlay -New</t>
  </si>
  <si>
    <t>700 Capital Outlay - Replacement</t>
  </si>
  <si>
    <t>800 Other</t>
  </si>
  <si>
    <t>819 Other Debt</t>
  </si>
  <si>
    <t>Total Operating Disbursements</t>
  </si>
  <si>
    <t>Excess of Operating Receipts Over (Under)</t>
  </si>
  <si>
    <t>Nonoperating Receipts/(Disbursements)</t>
  </si>
  <si>
    <t>Federal Grants (all 4000 except fund 532)</t>
  </si>
  <si>
    <t>State Grants (3200, except 3211)</t>
  </si>
  <si>
    <t>Restricted Grants (3219, Community School Facilities Grant)</t>
  </si>
  <si>
    <t>Donations (1820)</t>
  </si>
  <si>
    <t>Interest Income (1400)</t>
  </si>
  <si>
    <t>Debt Proceeds (1900)</t>
  </si>
  <si>
    <t>Debt Principal Retirement</t>
  </si>
  <si>
    <t>Interest and Fiscal Charges</t>
  </si>
  <si>
    <t>Transfers - In</t>
  </si>
  <si>
    <t>Transfers - Out</t>
  </si>
  <si>
    <t>Total Nonoperating Revenues/(Expenses)</t>
  </si>
  <si>
    <t>Excess of Operating and Nonoperating Receipts</t>
  </si>
  <si>
    <t>Over/(Under) Operating and Nonoperating</t>
  </si>
  <si>
    <t>Disbursements</t>
  </si>
  <si>
    <t>Fund Cash Balance Beginning of Fiscal Year</t>
  </si>
  <si>
    <t>Fund Cash Balance End of Fiscal Year</t>
  </si>
  <si>
    <t>Disclosure Items for State Fiscal Stabilization Funds</t>
  </si>
  <si>
    <t>Personal Services SFSF</t>
  </si>
  <si>
    <t>Employees Retirement/Insurance Benefits SFSF</t>
  </si>
  <si>
    <t>Purchased Services SFSF</t>
  </si>
  <si>
    <t>Supplies and Materials SFSF</t>
  </si>
  <si>
    <t>Capital Outlay SFSF</t>
  </si>
  <si>
    <t>Total Expenditures - SDFSF</t>
  </si>
  <si>
    <t>Assumptions</t>
  </si>
  <si>
    <t>Staffing/Enrollment</t>
  </si>
  <si>
    <t>Instructional Staff</t>
  </si>
  <si>
    <t>Administrative Staff</t>
  </si>
  <si>
    <t>Other Staff</t>
  </si>
  <si>
    <t>Purchased Services</t>
  </si>
  <si>
    <t>Rent</t>
  </si>
  <si>
    <t>Utilities</t>
  </si>
  <si>
    <t>Other Facility Costs</t>
  </si>
  <si>
    <t>Insurance</t>
  </si>
  <si>
    <t>Management Fee</t>
  </si>
  <si>
    <t>Sponsor Fee</t>
  </si>
  <si>
    <t>Audit Fees</t>
  </si>
  <si>
    <t>Contingency</t>
  </si>
  <si>
    <t>Transportation</t>
  </si>
  <si>
    <t>Legal</t>
  </si>
  <si>
    <t>Marketing</t>
  </si>
  <si>
    <t>Consulting</t>
  </si>
  <si>
    <t>Total</t>
  </si>
  <si>
    <t>Financial Metrics</t>
  </si>
  <si>
    <t>Debt Service Payments</t>
  </si>
  <si>
    <t>Debt Service Coverage</t>
  </si>
  <si>
    <t>Growth in Enrollment</t>
  </si>
  <si>
    <t>Growth in New Capital Outlay</t>
  </si>
  <si>
    <t>Growth in Operating Receipts</t>
  </si>
  <si>
    <t>Growth in Non-Operating Receipts/Expenses</t>
  </si>
  <si>
    <t>Days of Cash</t>
  </si>
  <si>
    <t>Assumptions Narrative Summary</t>
  </si>
  <si>
    <t>Salaries and Wages</t>
  </si>
  <si>
    <t>Employee Benefits</t>
  </si>
  <si>
    <t xml:space="preserve">Other  </t>
  </si>
  <si>
    <t>Total Student FTE</t>
  </si>
  <si>
    <t>Special Education Services</t>
  </si>
  <si>
    <t>Technology Services</t>
  </si>
  <si>
    <t>Food Services</t>
  </si>
  <si>
    <t>Description</t>
  </si>
  <si>
    <t>Principle Retirement</t>
  </si>
  <si>
    <t>Interest Expense</t>
  </si>
  <si>
    <t>Line of Credit</t>
  </si>
  <si>
    <t>Notes, Bonds</t>
  </si>
  <si>
    <t>Capital Leases</t>
  </si>
  <si>
    <t>Payables (Past Due 180+ days)</t>
  </si>
  <si>
    <t>School Name:</t>
  </si>
  <si>
    <t>Loan A</t>
  </si>
  <si>
    <t>Loan B</t>
  </si>
  <si>
    <t>Beginning
Year Balance</t>
  </si>
  <si>
    <t>Ending
Year Balance</t>
  </si>
  <si>
    <t>FTE Review</t>
  </si>
  <si>
    <t>Debitor/
Creditor</t>
  </si>
  <si>
    <t>IRN No.: 142950</t>
  </si>
  <si>
    <t>Type of School: Internet/Computer Based</t>
  </si>
  <si>
    <t>Contract Term: June 30, 2025</t>
  </si>
  <si>
    <t>Ohio Virtual Academy</t>
  </si>
  <si>
    <t>For the Fiscal Years Ended 2017 through 2019, Actual and</t>
  </si>
  <si>
    <t>the Fiscal Years Ending 2020 through 2024, Forecasted</t>
  </si>
  <si>
    <t>Lucas</t>
  </si>
  <si>
    <t>Purchased Services: Other</t>
  </si>
  <si>
    <t xml:space="preserve">  College Credit Plus</t>
  </si>
  <si>
    <t xml:space="preserve">  Online Curriculum</t>
  </si>
  <si>
    <t xml:space="preserve">  Professional Development</t>
  </si>
  <si>
    <t xml:space="preserve">  Student Internet Reimbursements</t>
  </si>
  <si>
    <t xml:space="preserve">  Student Services</t>
  </si>
  <si>
    <t xml:space="preserve">  Staff Telephone and Internet</t>
  </si>
  <si>
    <t xml:space="preserve">  Testing</t>
  </si>
  <si>
    <t xml:space="preserve">  Travel</t>
  </si>
  <si>
    <t>Receipts:</t>
  </si>
  <si>
    <t>Disbursements:</t>
  </si>
  <si>
    <t xml:space="preserve">      Other Facility: This includes building maintenance and security, copier rentals, telephones, internet and postage.</t>
  </si>
  <si>
    <t xml:space="preserve">      Sponsor Fee: This is a fee paid to the Ohio Council of Community Schools.  It is a percentage of state foundation funding.</t>
  </si>
  <si>
    <t xml:space="preserve">      Special Education Services: This includes related services for the school's special education students.  Approximately 18% of the school's students are special education students. </t>
  </si>
  <si>
    <t xml:space="preserve">      Technology Fee: This is a fee charged by K12, the management company, and is calculated as a percentage of designated revenues.  Services provided by K12 for this fee include monitoring of the 
        Online School; fixing production issues; generating reports on pupil academic performance, attendance and progress; seeking and securing competitive pricing and centralized purchase 
        discounts for computers, monitors, printers, software and other peripherals; training school staff, parents and students on technology systems; developing, designing, publishing and 
        maintaining the school's interactive website; maintaining the school's computer and telephone network; determining hardware configurations (including software and operating systems) for the 
        school's technology needs; providing support for school employees and students; proposing for the governing authority adoption policies and procedures regarding the responsible use of 
        computer equipment and other school property; etc.</t>
  </si>
  <si>
    <t>Ohio Virtual Academy has no debt.</t>
  </si>
  <si>
    <t>Fiscal Year 2020-2024 Projected Debt</t>
  </si>
  <si>
    <r>
      <rPr>
        <b/>
        <sz val="9"/>
        <rFont val="Arial"/>
        <family val="2"/>
      </rPr>
      <t>Purchased Services/Supplies and Materials/Capital Outlay/Other:</t>
    </r>
    <r>
      <rPr>
        <sz val="9"/>
        <rFont val="Arial"/>
        <family val="2"/>
      </rPr>
      <t xml:space="preserve">  Expenses are consistent with enrollment plus cost of living increases.</t>
    </r>
  </si>
  <si>
    <t>In each forecasted year, Ohio Virtual Academy's revenues are equal to its expenses.  This is because according to the Educational Products and Administrative and Technology Services Agreement 
  between Ohio Virtual Academy and K12, at the end of the fiscal year, if necessary, K12 will issue credits in an amount sufficient to maintain a net asset balance of $250,000 not including capital 
  assets.</t>
  </si>
  <si>
    <t>Base Foundation:  The amount for FY20 is $6,020 per FTE plus $25 for facilities.  There is no projected increase for FY21 - FY24.</t>
  </si>
  <si>
    <t xml:space="preserve">      Utilities: There was no utilities expense for FY17 - FY19, as utilities were included in the office rent.  There is utilities expense starting in FY20 for the new office space.</t>
  </si>
  <si>
    <t xml:space="preserve">      Management Fee: This is a fee charged by K12, the management company, and is calculated as a percentage of designated revenues.  Services provided by K12 for this fee include personnel 
        management; facility management; consulting and liaison services with the Sponsor, Ohio Department of Education, and other agencies; management services regarding special education, 
        English Language Learning and Section 504 programs, related services and reimbursements; development, drafting and maintenance of forms, operations manuals, handbooks, guides, and 
        policies and procedures; consultation, monitoring and oversight of EMIS and other state reporting systems; assistance in applying for grants; budgeting and financial reporting; maintenance of 
        financial and student records; pupil recruitment; admissions; student discipline; etc.  The management fee is reduced in each year by a credit to be issued by K12 in the amount of the deficit in
        order to maintain a specified net asset balance.  If the management fee is not large enough, the remainder of the credit will go against the technology fee.</t>
  </si>
  <si>
    <t>FY20 - May 2020 submission</t>
  </si>
  <si>
    <r>
      <rPr>
        <b/>
        <sz val="9"/>
        <rFont val="Arial"/>
        <family val="2"/>
      </rPr>
      <t>Estimated FTE:</t>
    </r>
    <r>
      <rPr>
        <sz val="9"/>
        <rFont val="Arial"/>
        <family val="2"/>
      </rPr>
      <t xml:space="preserve">  The estimated FTE for FY20 is 11,893 and is projected to be 12,135 for FY21 and then remain flat for FY22 - FY24.  The large increase in FY18 was due to an influx of students in the   
  second semester when ECOT closed.  FTE for FY19 had a large increase due to an increased FTE for the new students who enrolled in FY18 (full year vs. partial year), as well as many more new 
  students as a result of other closed schools.</t>
    </r>
  </si>
  <si>
    <t xml:space="preserve">Other: This includes casino tax payments, a program enrichment grant provided by OCCS (the sponsor) and other state and local funding.  Casino payments were reduced for FY21 since casinos were 
  closed in March 2020 due to COVID-19.  Payments for FY22 - FY24 were based on the payments for FY20.  The OCCS grant is based on the amount specified in the contract between OCCS and Ohio 
  Virtual Academy.  </t>
  </si>
  <si>
    <r>
      <rPr>
        <b/>
        <sz val="9"/>
        <rFont val="Arial"/>
        <family val="2"/>
      </rPr>
      <t>Other Staff:</t>
    </r>
    <r>
      <rPr>
        <sz val="9"/>
        <rFont val="Arial"/>
        <family val="2"/>
      </rPr>
      <t xml:space="preserve"> This category includes student support staff.  Staffing for FY21 is based on the current headcount and will remain flat for FY21 - FY24 along with enrollment.</t>
    </r>
  </si>
  <si>
    <t>State Grants: FY20 has a School Climate State Grant.  FY21 has a K-12 Prevention Education grant.</t>
  </si>
  <si>
    <r>
      <rPr>
        <b/>
        <sz val="9"/>
        <rFont val="Arial"/>
        <family val="2"/>
      </rPr>
      <t>Instructional Staff:</t>
    </r>
    <r>
      <rPr>
        <sz val="9"/>
        <rFont val="Arial"/>
        <family val="2"/>
      </rPr>
      <t xml:space="preserve"> Staffing for FY21 is based on the current staff plus estimated needs based on enrollment projections, but with higher ratios for advisors.  Staffing will remain flat for FY22 - FY24 
  along with the enrollment.</t>
    </r>
  </si>
  <si>
    <r>
      <rPr>
        <b/>
        <sz val="9"/>
        <rFont val="Arial"/>
        <family val="2"/>
      </rPr>
      <t>Salaries and Wages:</t>
    </r>
    <r>
      <rPr>
        <sz val="9"/>
        <rFont val="Arial"/>
        <family val="2"/>
      </rPr>
      <t xml:space="preserve">  FY21 staffing is based on the current staff plus estimated needs based on enrollment projections, but with higher ratios for advisors.  Staffing will remain flat for FY22 - FY24.  Minimal base salary increases each year are included.</t>
    </r>
  </si>
  <si>
    <r>
      <rPr>
        <b/>
        <sz val="9"/>
        <rFont val="Arial"/>
        <family val="2"/>
      </rPr>
      <t>Employee Retirement and Insurance Benefits:</t>
    </r>
    <r>
      <rPr>
        <sz val="9"/>
        <rFont val="Arial"/>
        <family val="2"/>
      </rPr>
      <t xml:space="preserve">  These are estimated at 37% of salaries for FY20 and 40% of salaries for FY21 - FY24 based on the FY21 insurance renewal.</t>
    </r>
  </si>
  <si>
    <t>State funding will be cut for FY20 due to state budget cuts. It is unknown at this time whether there will be further cuts in FY21. OHVA was recently awarded over $4 million in CARES funding that can be 
  spent through FY22. The timing of when OHVA will spend these funds has not yet been determined. The hope is that they can be spent in FY20 to replace the lost state funding; therefore, none of 
  these funds are included in the forecast at this time.</t>
  </si>
  <si>
    <t xml:space="preserve">     College Credit Plus:  Many Ohio Virtual Academy students take advantage of the College Credit Plus program. Tuition is included in purchased services and textbooks are included in supplies.</t>
  </si>
  <si>
    <t xml:space="preserve">     Online Curriculum: This includes the cost of the online curriculum used by both the students and instructional staff.</t>
  </si>
  <si>
    <t xml:space="preserve">     Professional Development:  Expenses in FY20 included conferences paid from Federal grant funds.  These grants end in FY20; therefore, expenses for FY21 - FY24 are less.</t>
  </si>
  <si>
    <t xml:space="preserve">     Student Internet Reimbursements: Parents of students are eligible to receive a partial reimbursement of their internet costs.  Internet service is provided for free to homeless students.</t>
  </si>
  <si>
    <t xml:space="preserve">     Student Services:  This includes supplemental curriculum and special education assistive devices.  The FY21 expense is higher than the other years due to spending the K-12 Prevention Education grant.</t>
  </si>
  <si>
    <t xml:space="preserve">     Staff Telephone and Internet: Instructional and support staff work remotely.  Ohio Virtual Academy provides telephones to the employees as well as reimbursement for home internet service.</t>
  </si>
  <si>
    <t xml:space="preserve">     Testing: This includes the costs for state mandated testing.  Since Ohio Virtual Academy is a virtual school, rooms must be rented at many locations throughout the state where students can take  
       the required tests.  Computers and tech support must be provided.  Teachers must travel to the test sites to proctor the tests and their travel expenses are reimbursed.  Purchased services include 
       test site rentals, teacher travel and tech support.  Computers are included in supplies.  Testing expenses are lower in FY20 because spring testing was cancelled due to COVID-19.</t>
  </si>
  <si>
    <t xml:space="preserve">     Travel: Travel was lower in FY20 due to graduation and other events being cancelled due to COVID-19.</t>
  </si>
  <si>
    <t xml:space="preserve">     Supplies and Materials: This includes office supplies for school staff, providing computers to students, and textbooks and other instructional materials provided to students.</t>
  </si>
  <si>
    <t xml:space="preserve">     Capital Outlay: This includes computers for instructional and support staff.  This expense was higher in FY18 due to many new hires to accommodate the increase in enrollment.  FY20 includes a 
       large swap out of outdated teacher laptops and costs related to expanding the office.  Capital outlay will decrease in  FY21, FY22 and FY24 as enrollment flattens.  FY23 will have another laptop 
       upgrade.</t>
  </si>
  <si>
    <t xml:space="preserve">     Other: This includes expenses for graduation, school dances and other student events; bank service charges; dues and subscriptions; and other miscellaneous expenses.</t>
  </si>
  <si>
    <t>Federal Grants: FY19 includes School Improvement carryover funds from FY18.  FY20 includes 6b Preschool Restoration and 6b IDEA Restoration funds.  FY21 includes only a small amount of 6b 
  Restoration carryover.  These funds are not included in FY22 - FY24.  Other grants will remain flat with enrollment.</t>
  </si>
  <si>
    <t xml:space="preserve">      Rent: This is rent for the office where the administrative staff work.  Rent is increasing for FY20 - FY24 for additional space that was added due to growth over the previous two years and includes 
        increases per lease agreements.</t>
  </si>
  <si>
    <r>
      <rPr>
        <b/>
        <sz val="9"/>
        <rFont val="Arial"/>
        <family val="2"/>
      </rPr>
      <t>Administrative Staff:</t>
    </r>
    <r>
      <rPr>
        <sz val="9"/>
        <rFont val="Arial"/>
        <family val="2"/>
      </rPr>
      <t xml:space="preserve">  Ohio Virtual Academy does not employ any administrative staff.  Administrative staff are provided by the management company/operator, K12.</t>
    </r>
  </si>
  <si>
    <t>Ohio Virtual Academy's management company/operator is K12, Inc.</t>
  </si>
  <si>
    <t>Kate Diu, Treasurer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</si>
</sst>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5" formatCode="&quot;$&quot;#,##0_);\(&quot;$&quot;#,##0\)"/>
    <numFmt numFmtId="42" formatCode="_(&quot;$&quot;* #,##0_);_(&quot;$&quot;* \(#,##0\);_(&quot;$&quot;* &quot;-&quot;_);_(@_)"/>
    <numFmt numFmtId="41" formatCode="_(* #,##0_);_(* \(#,##0\);_(* &quot;-&quot;_);_(@_)"/>
    <numFmt numFmtId="44" formatCode="_(&quot;$&quot;* #,##0.00_);_(&quot;$&quot;* \(#,##0.00\);_(&quot;$&quot;* &quot;-&quot;??_);_(@_)"/>
    <numFmt numFmtId="164" formatCode="_(&quot;$&quot;* #,##0_);_(&quot;$&quot;* \(#,##0\);_(&quot;$&quot;* &quot;-&quot;??_);_(@_)"/>
  </numFmts>
  <fonts count="19" x14ac:knownFonts="1">
    <font>
      <sz val="11"/>
      <color theme="1"/>
      <name val="Calibri"/>
      <family val="2"/>
      <scheme val="minor"/>
    </font>
    <font>
      <sz val="11"/>
      <color theme="1"/>
      <name val="Calibri"/>
      <family val="2"/>
      <scheme val="minor"/>
    </font>
    <font>
      <sz val="10"/>
      <name val="Arial"/>
      <family val="2"/>
    </font>
    <font>
      <b/>
      <sz val="10"/>
      <name val="Calibri"/>
      <family val="2"/>
      <scheme val="minor"/>
    </font>
    <font>
      <sz val="9"/>
      <name val="Arial"/>
      <family val="2"/>
    </font>
    <font>
      <b/>
      <sz val="9"/>
      <name val="Arial"/>
      <family val="2"/>
    </font>
    <font>
      <b/>
      <sz val="10"/>
      <name val="Arial"/>
      <family val="2"/>
    </font>
    <font>
      <sz val="11"/>
      <name val="Arial"/>
      <family val="2"/>
    </font>
    <font>
      <b/>
      <u/>
      <sz val="10"/>
      <name val="Arial"/>
      <family val="2"/>
    </font>
    <font>
      <b/>
      <u/>
      <sz val="9"/>
      <name val="Arial"/>
      <family val="2"/>
    </font>
    <font>
      <sz val="9"/>
      <name val="Times New Roman"/>
      <family val="1"/>
    </font>
    <font>
      <b/>
      <sz val="9"/>
      <color rgb="FF0070C0"/>
      <name val="Arial"/>
      <family val="2"/>
    </font>
    <font>
      <b/>
      <u/>
      <sz val="11"/>
      <name val="Arial"/>
      <family val="2"/>
    </font>
    <font>
      <sz val="9"/>
      <color theme="1"/>
      <name val="Arial"/>
      <family val="2"/>
    </font>
    <font>
      <b/>
      <sz val="9"/>
      <color theme="1"/>
      <name val="Arial"/>
      <family val="2"/>
    </font>
    <font>
      <b/>
      <sz val="11"/>
      <color theme="1"/>
      <name val="Calibri"/>
      <family val="2"/>
      <scheme val="minor"/>
    </font>
    <font>
      <b/>
      <sz val="11"/>
      <name val="Calibri"/>
      <family val="2"/>
      <scheme val="minor"/>
    </font>
    <font>
      <sz val="9"/>
      <color theme="0"/>
      <name val="Arial"/>
      <family val="2"/>
    </font>
    <font>
      <sz val="9"/>
      <color rgb="FF000000"/>
      <name val="Arial"/>
      <family val="2"/>
    </font>
  </fonts>
  <fills count="5">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2" tint="-9.9978637043366805E-2"/>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s>
  <cellStyleXfs count="7">
    <xf numFmtId="0" fontId="0" fillId="0" borderId="0"/>
    <xf numFmtId="44" fontId="1" fillId="0" borderId="0" applyFont="0" applyFill="0" applyBorder="0" applyAlignment="0" applyProtection="0"/>
    <xf numFmtId="0" fontId="2" fillId="0" borderId="0"/>
    <xf numFmtId="3"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cellStyleXfs>
  <cellXfs count="243">
    <xf numFmtId="0" fontId="0" fillId="0" borderId="0" xfId="0"/>
    <xf numFmtId="0" fontId="3" fillId="0" borderId="1" xfId="2" applyFont="1" applyBorder="1" applyAlignment="1" applyProtection="1">
      <alignment vertical="center"/>
      <protection locked="0"/>
    </xf>
    <xf numFmtId="0" fontId="4" fillId="0" borderId="2" xfId="0" applyFont="1" applyBorder="1"/>
    <xf numFmtId="0" fontId="4" fillId="0" borderId="3" xfId="0" applyFont="1" applyBorder="1"/>
    <xf numFmtId="0" fontId="4" fillId="0" borderId="0" xfId="0" applyFont="1" applyBorder="1"/>
    <xf numFmtId="0" fontId="4" fillId="0" borderId="0" xfId="0" applyFont="1"/>
    <xf numFmtId="0" fontId="5" fillId="0" borderId="4" xfId="0" applyFont="1" applyBorder="1" applyAlignment="1" applyProtection="1">
      <alignment vertical="center"/>
      <protection locked="0"/>
    </xf>
    <xf numFmtId="0" fontId="5" fillId="0" borderId="0" xfId="0" applyFont="1" applyBorder="1"/>
    <xf numFmtId="0" fontId="5" fillId="0" borderId="0" xfId="0" applyFont="1" applyBorder="1" applyAlignment="1">
      <alignment horizontal="right"/>
    </xf>
    <xf numFmtId="0" fontId="4" fillId="0" borderId="5" xfId="0" applyFont="1" applyBorder="1" applyProtection="1">
      <protection locked="0"/>
    </xf>
    <xf numFmtId="0" fontId="5" fillId="0" borderId="4" xfId="0" applyFont="1" applyBorder="1" applyAlignment="1">
      <alignment vertical="center"/>
    </xf>
    <xf numFmtId="0" fontId="6" fillId="0" borderId="0" xfId="0" applyFont="1" applyBorder="1" applyAlignment="1"/>
    <xf numFmtId="0" fontId="6" fillId="0" borderId="5" xfId="0" applyFont="1" applyBorder="1" applyAlignment="1"/>
    <xf numFmtId="0" fontId="7" fillId="0" borderId="0" xfId="0" applyFont="1" applyBorder="1"/>
    <xf numFmtId="0" fontId="7" fillId="0" borderId="0" xfId="0" applyFont="1"/>
    <xf numFmtId="0" fontId="8" fillId="0" borderId="4" xfId="0" applyFont="1" applyBorder="1"/>
    <xf numFmtId="0" fontId="8" fillId="0" borderId="0" xfId="0" applyFont="1" applyBorder="1"/>
    <xf numFmtId="0" fontId="5" fillId="0" borderId="5" xfId="0" applyFont="1" applyBorder="1" applyAlignment="1">
      <alignment horizontal="center"/>
    </xf>
    <xf numFmtId="0" fontId="4" fillId="0" borderId="4" xfId="0" applyFont="1" applyBorder="1"/>
    <xf numFmtId="0" fontId="5" fillId="3" borderId="6" xfId="0" applyFont="1" applyFill="1" applyBorder="1" applyAlignment="1">
      <alignment horizontal="centerContinuous"/>
    </xf>
    <xf numFmtId="0" fontId="4" fillId="3" borderId="7" xfId="0" applyFont="1" applyFill="1" applyBorder="1" applyAlignment="1">
      <alignment horizontal="centerContinuous"/>
    </xf>
    <xf numFmtId="0" fontId="4" fillId="3" borderId="8" xfId="0" applyFont="1" applyFill="1" applyBorder="1" applyAlignment="1">
      <alignment horizontal="centerContinuous"/>
    </xf>
    <xf numFmtId="0" fontId="4" fillId="2" borderId="1" xfId="0" applyFont="1" applyFill="1" applyBorder="1" applyAlignment="1">
      <alignment horizontal="center"/>
    </xf>
    <xf numFmtId="0" fontId="4" fillId="2" borderId="2" xfId="0" applyFont="1" applyFill="1" applyBorder="1" applyAlignment="1">
      <alignment horizontal="center"/>
    </xf>
    <xf numFmtId="0" fontId="4" fillId="2" borderId="3" xfId="0" applyFont="1" applyFill="1" applyBorder="1" applyAlignment="1">
      <alignment horizontal="center"/>
    </xf>
    <xf numFmtId="0" fontId="4" fillId="0" borderId="4" xfId="0" applyFont="1" applyBorder="1" applyAlignment="1">
      <alignment horizontal="center"/>
    </xf>
    <xf numFmtId="0" fontId="4" fillId="0" borderId="0" xfId="0" applyFont="1" applyBorder="1" applyAlignment="1">
      <alignment horizontal="center"/>
    </xf>
    <xf numFmtId="0" fontId="4" fillId="0" borderId="5" xfId="0" applyFont="1" applyBorder="1" applyAlignment="1">
      <alignment horizontal="center"/>
    </xf>
    <xf numFmtId="0" fontId="4" fillId="2" borderId="4" xfId="0" applyFont="1" applyFill="1" applyBorder="1" applyAlignment="1" applyProtection="1">
      <alignment horizontal="center"/>
      <protection locked="0"/>
    </xf>
    <xf numFmtId="0" fontId="4" fillId="2" borderId="0" xfId="0" applyFont="1" applyFill="1" applyBorder="1" applyAlignment="1" applyProtection="1">
      <alignment horizontal="center"/>
      <protection locked="0"/>
    </xf>
    <xf numFmtId="0" fontId="4" fillId="2" borderId="5" xfId="0" applyFont="1" applyFill="1" applyBorder="1" applyAlignment="1" applyProtection="1">
      <alignment horizontal="center"/>
      <protection locked="0"/>
    </xf>
    <xf numFmtId="0" fontId="4" fillId="0" borderId="4" xfId="0" applyFont="1" applyBorder="1" applyAlignment="1" applyProtection="1">
      <alignment horizontal="center"/>
      <protection locked="0"/>
    </xf>
    <xf numFmtId="0" fontId="4" fillId="0" borderId="0" xfId="0" applyFont="1" applyBorder="1" applyAlignment="1" applyProtection="1">
      <alignment horizontal="center"/>
      <protection locked="0"/>
    </xf>
    <xf numFmtId="0" fontId="4" fillId="0" borderId="0" xfId="0" applyFont="1" applyBorder="1" applyAlignment="1" applyProtection="1">
      <alignment horizontal="center" vertical="center"/>
      <protection locked="0"/>
    </xf>
    <xf numFmtId="0" fontId="4" fillId="0" borderId="5" xfId="0" applyFont="1" applyBorder="1" applyAlignment="1" applyProtection="1">
      <alignment horizontal="center"/>
      <protection locked="0"/>
    </xf>
    <xf numFmtId="0" fontId="9" fillId="0" borderId="4" xfId="0" applyFont="1" applyBorder="1"/>
    <xf numFmtId="37" fontId="4" fillId="0" borderId="0" xfId="0" applyNumberFormat="1" applyFont="1" applyBorder="1"/>
    <xf numFmtId="0" fontId="5" fillId="0" borderId="4" xfId="0" applyFont="1" applyBorder="1"/>
    <xf numFmtId="37" fontId="4" fillId="0" borderId="0" xfId="1" applyNumberFormat="1" applyFont="1" applyBorder="1" applyAlignment="1">
      <alignment horizontal="center"/>
    </xf>
    <xf numFmtId="0" fontId="9" fillId="0" borderId="4" xfId="0" applyFont="1" applyFill="1" applyBorder="1"/>
    <xf numFmtId="0" fontId="4" fillId="0" borderId="4" xfId="0" applyFont="1" applyFill="1" applyBorder="1"/>
    <xf numFmtId="42" fontId="4" fillId="2" borderId="0" xfId="0" applyNumberFormat="1" applyFont="1" applyFill="1" applyBorder="1"/>
    <xf numFmtId="42" fontId="4" fillId="0" borderId="0" xfId="0" applyNumberFormat="1" applyFont="1" applyBorder="1"/>
    <xf numFmtId="42" fontId="4" fillId="0" borderId="0" xfId="0" applyNumberFormat="1" applyFont="1" applyFill="1" applyBorder="1"/>
    <xf numFmtId="0" fontId="4" fillId="0" borderId="4" xfId="0" applyFont="1" applyBorder="1" applyAlignment="1"/>
    <xf numFmtId="42" fontId="4" fillId="2" borderId="0" xfId="3" applyNumberFormat="1" applyFont="1" applyFill="1" applyBorder="1" applyAlignment="1">
      <alignment horizontal="center"/>
    </xf>
    <xf numFmtId="42" fontId="4" fillId="2" borderId="0" xfId="0" applyNumberFormat="1" applyFont="1" applyFill="1" applyBorder="1" applyAlignment="1"/>
    <xf numFmtId="42" fontId="4" fillId="0" borderId="0" xfId="3" applyNumberFormat="1" applyFont="1" applyFill="1" applyBorder="1" applyAlignment="1">
      <alignment horizontal="center"/>
    </xf>
    <xf numFmtId="0" fontId="4" fillId="0" borderId="0" xfId="0" applyFont="1" applyAlignment="1"/>
    <xf numFmtId="37" fontId="4" fillId="0" borderId="0" xfId="3" applyNumberFormat="1" applyFont="1" applyFill="1" applyBorder="1" applyAlignment="1">
      <alignment horizontal="center"/>
    </xf>
    <xf numFmtId="5" fontId="4" fillId="0" borderId="0" xfId="0" applyNumberFormat="1" applyFont="1" applyBorder="1" applyAlignment="1"/>
    <xf numFmtId="0" fontId="10" fillId="0" borderId="0" xfId="0" applyFont="1" applyBorder="1"/>
    <xf numFmtId="0" fontId="10" fillId="0" borderId="0" xfId="0" applyFont="1"/>
    <xf numFmtId="2" fontId="4" fillId="2" borderId="0" xfId="0" applyNumberFormat="1" applyFont="1" applyFill="1" applyBorder="1" applyAlignment="1">
      <alignment horizontal="right" indent="1"/>
    </xf>
    <xf numFmtId="2" fontId="4" fillId="0" borderId="0" xfId="0" applyNumberFormat="1" applyFont="1" applyBorder="1" applyAlignment="1">
      <alignment horizontal="right" indent="1"/>
    </xf>
    <xf numFmtId="0" fontId="4" fillId="0" borderId="0" xfId="0" applyFont="1" applyBorder="1" applyAlignment="1">
      <alignment horizontal="right" indent="1"/>
    </xf>
    <xf numFmtId="0" fontId="4" fillId="0" borderId="5" xfId="0" applyFont="1" applyBorder="1" applyAlignment="1">
      <alignment horizontal="right" indent="1"/>
    </xf>
    <xf numFmtId="0" fontId="11" fillId="0" borderId="4" xfId="0" applyFont="1" applyBorder="1"/>
    <xf numFmtId="0" fontId="4" fillId="2" borderId="4" xfId="0" applyFont="1" applyFill="1" applyBorder="1" applyAlignment="1">
      <alignment horizontal="right"/>
    </xf>
    <xf numFmtId="0" fontId="4" fillId="2" borderId="0" xfId="0" applyFont="1" applyFill="1" applyBorder="1" applyAlignment="1">
      <alignment horizontal="right"/>
    </xf>
    <xf numFmtId="0" fontId="4" fillId="0" borderId="0" xfId="0" applyFont="1" applyBorder="1" applyAlignment="1">
      <alignment horizontal="right"/>
    </xf>
    <xf numFmtId="0" fontId="4" fillId="0" borderId="5" xfId="0" applyFont="1" applyBorder="1" applyAlignment="1">
      <alignment horizontal="right"/>
    </xf>
    <xf numFmtId="0" fontId="9" fillId="0" borderId="4" xfId="4" applyFont="1" applyFill="1" applyBorder="1"/>
    <xf numFmtId="0" fontId="4" fillId="2" borderId="4" xfId="0" applyFont="1" applyFill="1" applyBorder="1" applyAlignment="1">
      <alignment horizontal="right" indent="1"/>
    </xf>
    <xf numFmtId="0" fontId="4" fillId="0" borderId="9" xfId="0" applyFont="1" applyBorder="1"/>
    <xf numFmtId="0" fontId="4" fillId="0" borderId="0" xfId="0" applyFont="1" applyAlignment="1">
      <alignment horizontal="center"/>
    </xf>
    <xf numFmtId="0" fontId="9" fillId="0" borderId="0" xfId="0" applyFont="1"/>
    <xf numFmtId="0" fontId="4" fillId="0" borderId="0" xfId="0" applyFont="1" applyProtection="1">
      <protection locked="0"/>
    </xf>
    <xf numFmtId="0" fontId="6" fillId="0" borderId="0" xfId="0" applyFont="1" applyBorder="1" applyAlignment="1">
      <alignment horizontal="right"/>
    </xf>
    <xf numFmtId="1" fontId="4" fillId="2" borderId="10" xfId="0" applyNumberFormat="1" applyFont="1" applyFill="1" applyBorder="1" applyAlignment="1" applyProtection="1">
      <alignment horizontal="right" indent="1"/>
      <protection locked="0"/>
    </xf>
    <xf numFmtId="44" fontId="4" fillId="2" borderId="10" xfId="0" applyNumberFormat="1" applyFont="1" applyFill="1" applyBorder="1" applyAlignment="1">
      <alignment horizontal="right"/>
    </xf>
    <xf numFmtId="44" fontId="4" fillId="0" borderId="10" xfId="0" applyNumberFormat="1" applyFont="1" applyBorder="1" applyAlignment="1">
      <alignment horizontal="right"/>
    </xf>
    <xf numFmtId="42" fontId="4" fillId="2" borderId="10" xfId="0" applyNumberFormat="1" applyFont="1" applyFill="1" applyBorder="1" applyAlignment="1" applyProtection="1">
      <alignment horizontal="right"/>
      <protection locked="0"/>
    </xf>
    <xf numFmtId="41" fontId="4" fillId="2" borderId="10" xfId="0" applyNumberFormat="1" applyFont="1" applyFill="1" applyBorder="1" applyAlignment="1" applyProtection="1">
      <alignment horizontal="right"/>
      <protection locked="0"/>
    </xf>
    <xf numFmtId="41" fontId="4" fillId="0" borderId="10" xfId="0" applyNumberFormat="1" applyFont="1" applyBorder="1" applyAlignment="1" applyProtection="1">
      <alignment horizontal="right"/>
      <protection locked="0"/>
    </xf>
    <xf numFmtId="42" fontId="4" fillId="2" borderId="10" xfId="0" applyNumberFormat="1" applyFont="1" applyFill="1" applyBorder="1" applyAlignment="1">
      <alignment horizontal="right"/>
    </xf>
    <xf numFmtId="42" fontId="4" fillId="0" borderId="10" xfId="0" applyNumberFormat="1" applyFont="1" applyBorder="1" applyAlignment="1">
      <alignment horizontal="right"/>
    </xf>
    <xf numFmtId="42" fontId="4" fillId="2" borderId="10" xfId="1" applyNumberFormat="1" applyFont="1" applyFill="1" applyBorder="1" applyAlignment="1">
      <alignment horizontal="right"/>
    </xf>
    <xf numFmtId="42" fontId="4" fillId="0" borderId="10" xfId="1" applyNumberFormat="1" applyFont="1" applyBorder="1" applyAlignment="1">
      <alignment horizontal="right"/>
    </xf>
    <xf numFmtId="41" fontId="4" fillId="0" borderId="10" xfId="0" applyNumberFormat="1" applyFont="1" applyFill="1" applyBorder="1" applyProtection="1">
      <protection locked="0"/>
    </xf>
    <xf numFmtId="41" fontId="4" fillId="0" borderId="10" xfId="0" applyNumberFormat="1" applyFont="1" applyFill="1" applyBorder="1" applyAlignment="1" applyProtection="1">
      <alignment horizontal="right"/>
      <protection locked="0"/>
    </xf>
    <xf numFmtId="42" fontId="4" fillId="0" borderId="10" xfId="1" applyNumberFormat="1" applyFont="1" applyFill="1" applyBorder="1" applyAlignment="1">
      <alignment horizontal="right"/>
    </xf>
    <xf numFmtId="42" fontId="4" fillId="2" borderId="10" xfId="0" applyNumberFormat="1" applyFont="1" applyFill="1" applyBorder="1"/>
    <xf numFmtId="0" fontId="4" fillId="2" borderId="4" xfId="0" applyFont="1" applyFill="1" applyBorder="1"/>
    <xf numFmtId="0" fontId="4" fillId="2" borderId="0" xfId="0" applyFont="1" applyFill="1" applyBorder="1"/>
    <xf numFmtId="2" fontId="4" fillId="2" borderId="10" xfId="0" applyNumberFormat="1" applyFont="1" applyFill="1" applyBorder="1" applyAlignment="1">
      <alignment horizontal="right" indent="1"/>
    </xf>
    <xf numFmtId="2" fontId="4" fillId="0" borderId="10" xfId="0" applyNumberFormat="1" applyFont="1" applyFill="1" applyBorder="1" applyAlignment="1">
      <alignment horizontal="right" indent="1"/>
    </xf>
    <xf numFmtId="10" fontId="4" fillId="2" borderId="10" xfId="0" applyNumberFormat="1" applyFont="1" applyFill="1" applyBorder="1" applyAlignment="1">
      <alignment horizontal="right" indent="1"/>
    </xf>
    <xf numFmtId="10" fontId="4" fillId="0" borderId="10" xfId="0" applyNumberFormat="1" applyFont="1" applyFill="1" applyBorder="1" applyAlignment="1">
      <alignment horizontal="right" indent="1"/>
    </xf>
    <xf numFmtId="0" fontId="12" fillId="0" borderId="4" xfId="0" applyFont="1" applyBorder="1"/>
    <xf numFmtId="44" fontId="4" fillId="2" borderId="12" xfId="0" applyNumberFormat="1" applyFont="1" applyFill="1" applyBorder="1" applyAlignment="1">
      <alignment horizontal="right"/>
    </xf>
    <xf numFmtId="44" fontId="4" fillId="2" borderId="13" xfId="0" applyNumberFormat="1" applyFont="1" applyFill="1" applyBorder="1" applyAlignment="1">
      <alignment horizontal="right"/>
    </xf>
    <xf numFmtId="42" fontId="4" fillId="2" borderId="12" xfId="0" applyNumberFormat="1" applyFont="1" applyFill="1" applyBorder="1" applyAlignment="1" applyProtection="1">
      <alignment horizontal="right"/>
      <protection locked="0"/>
    </xf>
    <xf numFmtId="42" fontId="4" fillId="2" borderId="13" xfId="0" applyNumberFormat="1" applyFont="1" applyFill="1" applyBorder="1" applyAlignment="1" applyProtection="1">
      <alignment horizontal="right"/>
      <protection locked="0"/>
    </xf>
    <xf numFmtId="41" fontId="4" fillId="2" borderId="12" xfId="0" applyNumberFormat="1" applyFont="1" applyFill="1" applyBorder="1" applyAlignment="1" applyProtection="1">
      <alignment horizontal="right"/>
      <protection locked="0"/>
    </xf>
    <xf numFmtId="41" fontId="4" fillId="2" borderId="13" xfId="0" applyNumberFormat="1" applyFont="1" applyFill="1" applyBorder="1" applyAlignment="1" applyProtection="1">
      <alignment horizontal="right"/>
      <protection locked="0"/>
    </xf>
    <xf numFmtId="42" fontId="4" fillId="2" borderId="12" xfId="0" applyNumberFormat="1" applyFont="1" applyFill="1" applyBorder="1" applyAlignment="1">
      <alignment horizontal="right"/>
    </xf>
    <xf numFmtId="42" fontId="4" fillId="2" borderId="13" xfId="0" applyNumberFormat="1" applyFont="1" applyFill="1" applyBorder="1" applyAlignment="1">
      <alignment horizontal="right"/>
    </xf>
    <xf numFmtId="42" fontId="4" fillId="2" borderId="13" xfId="1" applyNumberFormat="1" applyFont="1" applyFill="1" applyBorder="1" applyAlignment="1">
      <alignment horizontal="right"/>
    </xf>
    <xf numFmtId="42" fontId="5" fillId="2" borderId="12" xfId="0" applyNumberFormat="1" applyFont="1" applyFill="1" applyBorder="1" applyAlignment="1">
      <alignment horizontal="right"/>
    </xf>
    <xf numFmtId="42" fontId="4" fillId="2" borderId="12" xfId="0" applyNumberFormat="1" applyFont="1" applyFill="1" applyBorder="1"/>
    <xf numFmtId="42" fontId="4" fillId="2" borderId="13" xfId="0" applyNumberFormat="1" applyFont="1" applyFill="1" applyBorder="1"/>
    <xf numFmtId="42" fontId="4" fillId="2" borderId="14" xfId="0" applyNumberFormat="1" applyFont="1" applyFill="1" applyBorder="1"/>
    <xf numFmtId="42" fontId="4" fillId="2" borderId="15" xfId="0" applyNumberFormat="1" applyFont="1" applyFill="1" applyBorder="1"/>
    <xf numFmtId="42" fontId="4" fillId="2" borderId="16" xfId="0" applyNumberFormat="1" applyFont="1" applyFill="1" applyBorder="1"/>
    <xf numFmtId="44" fontId="4" fillId="0" borderId="12" xfId="0" applyNumberFormat="1" applyFont="1" applyBorder="1" applyAlignment="1">
      <alignment horizontal="right"/>
    </xf>
    <xf numFmtId="44" fontId="4" fillId="0" borderId="13" xfId="0" applyNumberFormat="1" applyFont="1" applyBorder="1" applyAlignment="1">
      <alignment horizontal="right"/>
    </xf>
    <xf numFmtId="41" fontId="4" fillId="0" borderId="13" xfId="0" applyNumberFormat="1" applyFont="1" applyBorder="1" applyAlignment="1" applyProtection="1">
      <alignment horizontal="right"/>
      <protection locked="0"/>
    </xf>
    <xf numFmtId="42" fontId="4" fillId="0" borderId="13" xfId="0" applyNumberFormat="1" applyFont="1" applyBorder="1" applyAlignment="1">
      <alignment horizontal="right"/>
    </xf>
    <xf numFmtId="42" fontId="4" fillId="0" borderId="13" xfId="1" applyNumberFormat="1" applyFont="1" applyBorder="1" applyAlignment="1">
      <alignment horizontal="right"/>
    </xf>
    <xf numFmtId="41" fontId="4" fillId="0" borderId="13" xfId="0" applyNumberFormat="1" applyFont="1" applyFill="1" applyBorder="1" applyAlignment="1" applyProtection="1">
      <alignment horizontal="right"/>
      <protection locked="0"/>
    </xf>
    <xf numFmtId="42" fontId="4" fillId="0" borderId="12" xfId="1" applyNumberFormat="1" applyFont="1" applyFill="1" applyBorder="1" applyAlignment="1">
      <alignment horizontal="right"/>
    </xf>
    <xf numFmtId="42" fontId="4" fillId="0" borderId="13" xfId="1" applyNumberFormat="1" applyFont="1" applyFill="1" applyBorder="1" applyAlignment="1">
      <alignment horizontal="right"/>
    </xf>
    <xf numFmtId="42" fontId="4" fillId="0" borderId="12" xfId="0" applyNumberFormat="1" applyFont="1" applyFill="1" applyBorder="1" applyAlignment="1" applyProtection="1">
      <alignment horizontal="right"/>
      <protection locked="0"/>
    </xf>
    <xf numFmtId="1" fontId="4" fillId="2" borderId="12" xfId="0" applyNumberFormat="1" applyFont="1" applyFill="1" applyBorder="1" applyAlignment="1" applyProtection="1">
      <alignment horizontal="right" indent="1"/>
      <protection locked="0"/>
    </xf>
    <xf numFmtId="1" fontId="4" fillId="2" borderId="13" xfId="0" applyNumberFormat="1" applyFont="1" applyFill="1" applyBorder="1" applyAlignment="1" applyProtection="1">
      <alignment horizontal="right" indent="1"/>
      <protection locked="0"/>
    </xf>
    <xf numFmtId="0" fontId="4" fillId="2" borderId="12" xfId="0" applyFont="1" applyFill="1" applyBorder="1" applyAlignment="1" applyProtection="1">
      <alignment horizontal="right" indent="1"/>
      <protection locked="0"/>
    </xf>
    <xf numFmtId="2" fontId="4" fillId="2" borderId="13" xfId="0" applyNumberFormat="1" applyFont="1" applyFill="1" applyBorder="1" applyAlignment="1" applyProtection="1">
      <alignment horizontal="right" indent="1"/>
      <protection locked="0"/>
    </xf>
    <xf numFmtId="0" fontId="4" fillId="2" borderId="14" xfId="0" applyFont="1" applyFill="1" applyBorder="1" applyAlignment="1" applyProtection="1">
      <alignment horizontal="right" indent="1"/>
      <protection locked="0"/>
    </xf>
    <xf numFmtId="42" fontId="4" fillId="2" borderId="17" xfId="0" applyNumberFormat="1" applyFont="1" applyFill="1" applyBorder="1"/>
    <xf numFmtId="42" fontId="4" fillId="2" borderId="18" xfId="0" applyNumberFormat="1" applyFont="1" applyFill="1" applyBorder="1"/>
    <xf numFmtId="42" fontId="4" fillId="0" borderId="18" xfId="0" applyNumberFormat="1" applyFont="1" applyFill="1" applyBorder="1"/>
    <xf numFmtId="42" fontId="4" fillId="0" borderId="19" xfId="0" applyNumberFormat="1" applyFont="1" applyFill="1" applyBorder="1"/>
    <xf numFmtId="2" fontId="4" fillId="2" borderId="12" xfId="0" applyNumberFormat="1" applyFont="1" applyFill="1" applyBorder="1" applyAlignment="1">
      <alignment horizontal="right" indent="1"/>
    </xf>
    <xf numFmtId="2" fontId="4" fillId="0" borderId="13" xfId="0" applyNumberFormat="1" applyFont="1" applyFill="1" applyBorder="1" applyAlignment="1">
      <alignment horizontal="right" indent="1"/>
    </xf>
    <xf numFmtId="10" fontId="4" fillId="2" borderId="12" xfId="0" applyNumberFormat="1" applyFont="1" applyFill="1" applyBorder="1" applyAlignment="1">
      <alignment horizontal="right" indent="1"/>
    </xf>
    <xf numFmtId="10" fontId="4" fillId="0" borderId="13" xfId="0" applyNumberFormat="1" applyFont="1" applyFill="1" applyBorder="1" applyAlignment="1">
      <alignment horizontal="right" indent="1"/>
    </xf>
    <xf numFmtId="2" fontId="4" fillId="2" borderId="14" xfId="0" applyNumberFormat="1" applyFont="1" applyFill="1" applyBorder="1" applyAlignment="1">
      <alignment horizontal="right" indent="1"/>
    </xf>
    <xf numFmtId="2" fontId="4" fillId="0" borderId="15" xfId="0" applyNumberFormat="1" applyFont="1" applyFill="1" applyBorder="1" applyAlignment="1">
      <alignment horizontal="right" indent="1"/>
    </xf>
    <xf numFmtId="2" fontId="4" fillId="0" borderId="16" xfId="0" applyNumberFormat="1" applyFont="1" applyFill="1" applyBorder="1" applyAlignment="1">
      <alignment horizontal="right" indent="1"/>
    </xf>
    <xf numFmtId="42" fontId="4" fillId="0" borderId="20" xfId="0" applyNumberFormat="1" applyFont="1" applyFill="1" applyBorder="1"/>
    <xf numFmtId="2" fontId="4" fillId="0" borderId="11" xfId="0" applyNumberFormat="1" applyFont="1" applyFill="1" applyBorder="1" applyAlignment="1">
      <alignment horizontal="right" indent="1"/>
    </xf>
    <xf numFmtId="10" fontId="4" fillId="0" borderId="11" xfId="0" applyNumberFormat="1" applyFont="1" applyFill="1" applyBorder="1" applyAlignment="1">
      <alignment horizontal="right" indent="1"/>
    </xf>
    <xf numFmtId="2" fontId="4" fillId="0" borderId="21" xfId="0" applyNumberFormat="1" applyFont="1" applyFill="1" applyBorder="1" applyAlignment="1">
      <alignment horizontal="right" indent="1"/>
    </xf>
    <xf numFmtId="42" fontId="4" fillId="2" borderId="19" xfId="0" applyNumberFormat="1" applyFont="1" applyFill="1" applyBorder="1"/>
    <xf numFmtId="2" fontId="4" fillId="2" borderId="13" xfId="0" applyNumberFormat="1" applyFont="1" applyFill="1" applyBorder="1" applyAlignment="1">
      <alignment horizontal="right" indent="1"/>
    </xf>
    <xf numFmtId="10" fontId="4" fillId="2" borderId="13" xfId="0" applyNumberFormat="1" applyFont="1" applyFill="1" applyBorder="1" applyAlignment="1">
      <alignment horizontal="right" indent="1"/>
    </xf>
    <xf numFmtId="0" fontId="4" fillId="0" borderId="0" xfId="0" applyFont="1" applyFill="1" applyBorder="1"/>
    <xf numFmtId="0" fontId="4" fillId="0" borderId="0" xfId="0" applyFont="1" applyFill="1" applyBorder="1" applyAlignment="1">
      <alignment horizontal="center"/>
    </xf>
    <xf numFmtId="0" fontId="13" fillId="0" borderId="0" xfId="0" applyFont="1" applyFill="1" applyBorder="1" applyAlignment="1">
      <alignment horizontal="center" vertical="center"/>
    </xf>
    <xf numFmtId="0" fontId="14" fillId="0" borderId="0" xfId="0" applyFont="1" applyFill="1" applyBorder="1" applyAlignment="1">
      <alignment vertical="center"/>
    </xf>
    <xf numFmtId="0" fontId="13" fillId="0" borderId="0" xfId="0" applyFont="1" applyFill="1" applyBorder="1" applyAlignment="1">
      <alignment vertical="center" wrapText="1"/>
    </xf>
    <xf numFmtId="44" fontId="13" fillId="0" borderId="0" xfId="0" applyNumberFormat="1" applyFont="1" applyFill="1" applyBorder="1" applyAlignment="1">
      <alignment vertical="center"/>
    </xf>
    <xf numFmtId="0" fontId="0" fillId="0" borderId="12" xfId="0" applyBorder="1" applyAlignment="1">
      <alignment vertical="center" wrapText="1"/>
    </xf>
    <xf numFmtId="44" fontId="0" fillId="0" borderId="10" xfId="0" applyNumberFormat="1" applyBorder="1" applyAlignment="1">
      <alignment vertical="center" wrapText="1"/>
    </xf>
    <xf numFmtId="0" fontId="0" fillId="4" borderId="12" xfId="0" applyFill="1" applyBorder="1" applyAlignment="1">
      <alignment vertical="center" wrapText="1"/>
    </xf>
    <xf numFmtId="44" fontId="0" fillId="4" borderId="10" xfId="0" applyNumberFormat="1" applyFill="1" applyBorder="1" applyAlignment="1">
      <alignment vertical="center" wrapText="1"/>
    </xf>
    <xf numFmtId="0" fontId="0" fillId="0" borderId="22" xfId="0" applyBorder="1" applyAlignment="1">
      <alignment vertical="center" wrapText="1"/>
    </xf>
    <xf numFmtId="44" fontId="0" fillId="0" borderId="23" xfId="0" applyNumberFormat="1" applyBorder="1" applyAlignment="1">
      <alignment vertical="center" wrapText="1"/>
    </xf>
    <xf numFmtId="0" fontId="15" fillId="0" borderId="24" xfId="0" applyFont="1" applyBorder="1" applyAlignment="1">
      <alignment horizontal="center" vertical="center" wrapText="1"/>
    </xf>
    <xf numFmtId="0" fontId="15" fillId="0" borderId="25" xfId="0" applyFont="1" applyBorder="1" applyAlignment="1">
      <alignment horizontal="center" vertical="center" wrapText="1"/>
    </xf>
    <xf numFmtId="0" fontId="15" fillId="0" borderId="26" xfId="0" applyFont="1" applyBorder="1" applyAlignment="1">
      <alignment horizontal="center" vertical="center" wrapText="1"/>
    </xf>
    <xf numFmtId="0" fontId="16" fillId="0" borderId="19" xfId="0" applyFont="1" applyFill="1" applyBorder="1" applyAlignment="1">
      <alignment horizontal="center" vertical="center" wrapText="1"/>
    </xf>
    <xf numFmtId="0" fontId="4" fillId="0" borderId="13" xfId="0" applyFont="1" applyFill="1" applyBorder="1" applyAlignment="1">
      <alignment horizontal="center"/>
    </xf>
    <xf numFmtId="0" fontId="4" fillId="4" borderId="13" xfId="0" applyFont="1" applyFill="1" applyBorder="1" applyAlignment="1">
      <alignment horizontal="center"/>
    </xf>
    <xf numFmtId="44" fontId="0" fillId="0" borderId="27" xfId="0" applyNumberFormat="1" applyBorder="1" applyAlignment="1">
      <alignment vertical="center" wrapText="1"/>
    </xf>
    <xf numFmtId="0" fontId="0" fillId="0" borderId="28" xfId="0" applyBorder="1" applyAlignment="1">
      <alignment vertical="center" wrapText="1"/>
    </xf>
    <xf numFmtId="0" fontId="4" fillId="0" borderId="29" xfId="0" applyFont="1" applyFill="1" applyBorder="1" applyAlignment="1">
      <alignment horizontal="center"/>
    </xf>
    <xf numFmtId="0" fontId="0" fillId="0" borderId="6" xfId="0" applyBorder="1" applyAlignment="1">
      <alignment vertical="center" wrapText="1"/>
    </xf>
    <xf numFmtId="44" fontId="0" fillId="0" borderId="7" xfId="0" applyNumberFormat="1" applyBorder="1" applyAlignment="1">
      <alignment vertical="center" wrapText="1"/>
    </xf>
    <xf numFmtId="0" fontId="4" fillId="0" borderId="8" xfId="0" applyFont="1" applyFill="1" applyBorder="1" applyAlignment="1">
      <alignment horizontal="center"/>
    </xf>
    <xf numFmtId="0" fontId="4" fillId="0" borderId="8" xfId="0" applyFont="1" applyBorder="1" applyAlignment="1">
      <alignment horizontal="center"/>
    </xf>
    <xf numFmtId="1" fontId="4" fillId="2" borderId="15" xfId="0" applyNumberFormat="1" applyFont="1" applyFill="1" applyBorder="1" applyAlignment="1" applyProtection="1">
      <alignment horizontal="right" indent="1"/>
      <protection locked="0"/>
    </xf>
    <xf numFmtId="164" fontId="4" fillId="2" borderId="17" xfId="0" applyNumberFormat="1" applyFont="1" applyFill="1" applyBorder="1" applyAlignment="1" applyProtection="1">
      <alignment horizontal="right" indent="1"/>
      <protection locked="0"/>
    </xf>
    <xf numFmtId="164" fontId="4" fillId="2" borderId="18" xfId="0" applyNumberFormat="1" applyFont="1" applyFill="1" applyBorder="1" applyAlignment="1" applyProtection="1">
      <alignment horizontal="right" indent="1"/>
      <protection locked="0"/>
    </xf>
    <xf numFmtId="164" fontId="4" fillId="2" borderId="12" xfId="0" applyNumberFormat="1" applyFont="1" applyFill="1" applyBorder="1" applyAlignment="1" applyProtection="1">
      <alignment horizontal="right" indent="1"/>
      <protection locked="0"/>
    </xf>
    <xf numFmtId="164" fontId="4" fillId="2" borderId="10" xfId="0" applyNumberFormat="1" applyFont="1" applyFill="1" applyBorder="1" applyAlignment="1" applyProtection="1">
      <alignment horizontal="right" indent="1"/>
      <protection locked="0"/>
    </xf>
    <xf numFmtId="0" fontId="9" fillId="0" borderId="5" xfId="0" applyFont="1" applyBorder="1"/>
    <xf numFmtId="0" fontId="4" fillId="2" borderId="30" xfId="0" applyFont="1" applyFill="1" applyBorder="1" applyAlignment="1" applyProtection="1">
      <alignment horizontal="center"/>
      <protection locked="0"/>
    </xf>
    <xf numFmtId="164" fontId="4" fillId="2" borderId="17" xfId="0" applyNumberFormat="1" applyFont="1" applyFill="1" applyBorder="1" applyAlignment="1" applyProtection="1">
      <protection locked="0"/>
    </xf>
    <xf numFmtId="164" fontId="4" fillId="0" borderId="17" xfId="0" applyNumberFormat="1" applyFont="1" applyFill="1" applyBorder="1" applyAlignment="1" applyProtection="1">
      <protection locked="0"/>
    </xf>
    <xf numFmtId="164" fontId="4" fillId="2" borderId="12" xfId="0" applyNumberFormat="1" applyFont="1" applyFill="1" applyBorder="1" applyAlignment="1" applyProtection="1">
      <protection locked="0"/>
    </xf>
    <xf numFmtId="164" fontId="4" fillId="0" borderId="12" xfId="0" applyNumberFormat="1" applyFont="1" applyFill="1" applyBorder="1" applyAlignment="1" applyProtection="1">
      <protection locked="0"/>
    </xf>
    <xf numFmtId="0" fontId="4" fillId="0" borderId="0" xfId="0" applyFont="1" applyFill="1"/>
    <xf numFmtId="0" fontId="17" fillId="0" borderId="0" xfId="0" applyFont="1"/>
    <xf numFmtId="164" fontId="17" fillId="0" borderId="0" xfId="0" applyNumberFormat="1" applyFont="1"/>
    <xf numFmtId="0" fontId="17" fillId="0" borderId="0" xfId="0" applyFont="1" applyBorder="1"/>
    <xf numFmtId="41" fontId="17" fillId="2" borderId="4" xfId="0" applyNumberFormat="1" applyFont="1" applyFill="1" applyBorder="1" applyAlignment="1">
      <alignment horizontal="right"/>
    </xf>
    <xf numFmtId="0" fontId="17" fillId="2" borderId="0" xfId="0" applyFont="1" applyFill="1" applyBorder="1" applyAlignment="1">
      <alignment horizontal="right"/>
    </xf>
    <xf numFmtId="0" fontId="17" fillId="0" borderId="0" xfId="0" applyFont="1" applyBorder="1" applyAlignment="1">
      <alignment horizontal="right"/>
    </xf>
    <xf numFmtId="0" fontId="17" fillId="0" borderId="5" xfId="0" applyFont="1" applyBorder="1" applyAlignment="1">
      <alignment horizontal="right"/>
    </xf>
    <xf numFmtId="164" fontId="4" fillId="2" borderId="31" xfId="0" applyNumberFormat="1" applyFont="1" applyFill="1" applyBorder="1" applyAlignment="1">
      <alignment horizontal="right"/>
    </xf>
    <xf numFmtId="164" fontId="4" fillId="2" borderId="15" xfId="0" applyNumberFormat="1" applyFont="1" applyFill="1" applyBorder="1" applyAlignment="1">
      <alignment horizontal="right"/>
    </xf>
    <xf numFmtId="164" fontId="4" fillId="2" borderId="32" xfId="0" applyNumberFormat="1" applyFont="1" applyFill="1" applyBorder="1" applyAlignment="1">
      <alignment horizontal="right"/>
    </xf>
    <xf numFmtId="164" fontId="4" fillId="2" borderId="16" xfId="0" applyNumberFormat="1" applyFont="1" applyFill="1" applyBorder="1" applyAlignment="1">
      <alignment horizontal="right"/>
    </xf>
    <xf numFmtId="0" fontId="4" fillId="0" borderId="0" xfId="0" applyFont="1" applyFill="1" applyAlignment="1">
      <alignment horizontal="center"/>
    </xf>
    <xf numFmtId="9" fontId="4" fillId="0" borderId="0" xfId="6" applyFont="1" applyBorder="1"/>
    <xf numFmtId="0" fontId="6" fillId="0" borderId="0" xfId="0" applyFont="1" applyBorder="1" applyAlignment="1">
      <alignment horizontal="center"/>
    </xf>
    <xf numFmtId="41" fontId="4" fillId="0" borderId="12" xfId="0" applyNumberFormat="1" applyFont="1" applyFill="1" applyBorder="1" applyAlignment="1" applyProtection="1">
      <alignment horizontal="right"/>
      <protection locked="0"/>
    </xf>
    <xf numFmtId="41" fontId="4" fillId="0" borderId="12" xfId="0" applyNumberFormat="1" applyFont="1" applyFill="1" applyBorder="1" applyProtection="1">
      <protection locked="0"/>
    </xf>
    <xf numFmtId="164" fontId="4" fillId="0" borderId="11" xfId="0" applyNumberFormat="1" applyFont="1" applyFill="1" applyBorder="1" applyAlignment="1" applyProtection="1">
      <alignment horizontal="right" indent="1"/>
      <protection locked="0"/>
    </xf>
    <xf numFmtId="164" fontId="4" fillId="0" borderId="10" xfId="0" applyNumberFormat="1" applyFont="1" applyFill="1" applyBorder="1" applyAlignment="1" applyProtection="1">
      <alignment horizontal="right" indent="1"/>
      <protection locked="0"/>
    </xf>
    <xf numFmtId="164" fontId="4" fillId="0" borderId="13" xfId="0" applyNumberFormat="1" applyFont="1" applyFill="1" applyBorder="1" applyAlignment="1" applyProtection="1">
      <alignment horizontal="right" indent="1"/>
      <protection locked="0"/>
    </xf>
    <xf numFmtId="164" fontId="4" fillId="0" borderId="20" xfId="0" applyNumberFormat="1" applyFont="1" applyFill="1" applyBorder="1" applyAlignment="1" applyProtection="1">
      <alignment horizontal="right" indent="1"/>
      <protection locked="0"/>
    </xf>
    <xf numFmtId="42" fontId="4" fillId="0" borderId="12" xfId="0" applyNumberFormat="1" applyFont="1" applyFill="1" applyBorder="1" applyAlignment="1">
      <alignment horizontal="right"/>
    </xf>
    <xf numFmtId="42" fontId="4" fillId="0" borderId="12" xfId="0" applyNumberFormat="1" applyFont="1" applyFill="1" applyBorder="1" applyProtection="1">
      <protection locked="0"/>
    </xf>
    <xf numFmtId="42" fontId="4" fillId="0" borderId="12" xfId="0" applyNumberFormat="1" applyFont="1" applyFill="1" applyBorder="1"/>
    <xf numFmtId="42" fontId="4" fillId="0" borderId="14" xfId="0" applyNumberFormat="1" applyFont="1" applyFill="1" applyBorder="1"/>
    <xf numFmtId="42" fontId="4" fillId="0" borderId="10" xfId="0" applyNumberFormat="1" applyFont="1" applyFill="1" applyBorder="1" applyAlignment="1" applyProtection="1">
      <alignment horizontal="right"/>
      <protection locked="0"/>
    </xf>
    <xf numFmtId="42" fontId="4" fillId="0" borderId="10" xfId="0" applyNumberFormat="1" applyFont="1" applyFill="1" applyBorder="1" applyAlignment="1">
      <alignment horizontal="right"/>
    </xf>
    <xf numFmtId="42" fontId="4" fillId="0" borderId="10" xfId="0" applyNumberFormat="1" applyFont="1" applyFill="1" applyBorder="1"/>
    <xf numFmtId="42" fontId="4" fillId="0" borderId="15" xfId="0" applyNumberFormat="1" applyFont="1" applyFill="1" applyBorder="1"/>
    <xf numFmtId="164" fontId="4" fillId="0" borderId="18" xfId="0" applyNumberFormat="1" applyFont="1" applyFill="1" applyBorder="1" applyAlignment="1" applyProtection="1">
      <alignment horizontal="right" indent="1"/>
      <protection locked="0"/>
    </xf>
    <xf numFmtId="1" fontId="4" fillId="0" borderId="12" xfId="0" applyNumberFormat="1" applyFont="1" applyFill="1" applyBorder="1" applyAlignment="1" applyProtection="1">
      <alignment horizontal="right" indent="1"/>
      <protection locked="0"/>
    </xf>
    <xf numFmtId="1" fontId="4" fillId="0" borderId="10" xfId="0" applyNumberFormat="1" applyFont="1" applyFill="1" applyBorder="1" applyAlignment="1" applyProtection="1">
      <alignment horizontal="right" indent="1"/>
      <protection locked="0"/>
    </xf>
    <xf numFmtId="2" fontId="4" fillId="0" borderId="12" xfId="0" applyNumberFormat="1" applyFont="1" applyFill="1" applyBorder="1" applyAlignment="1" applyProtection="1">
      <alignment horizontal="right" indent="1"/>
      <protection locked="0"/>
    </xf>
    <xf numFmtId="1" fontId="4" fillId="0" borderId="14" xfId="0" applyNumberFormat="1" applyFont="1" applyFill="1" applyBorder="1" applyAlignment="1" applyProtection="1">
      <alignment horizontal="right" indent="1"/>
      <protection locked="0"/>
    </xf>
    <xf numFmtId="2" fontId="4" fillId="0" borderId="10" xfId="0" applyNumberFormat="1" applyFont="1" applyFill="1" applyBorder="1" applyAlignment="1" applyProtection="1">
      <alignment horizontal="right" indent="1"/>
      <protection locked="0"/>
    </xf>
    <xf numFmtId="1" fontId="4" fillId="0" borderId="15" xfId="0" applyNumberFormat="1" applyFont="1" applyFill="1" applyBorder="1" applyAlignment="1" applyProtection="1">
      <alignment horizontal="right" indent="1"/>
      <protection locked="0"/>
    </xf>
    <xf numFmtId="1" fontId="4" fillId="0" borderId="13" xfId="0" applyNumberFormat="1" applyFont="1" applyFill="1" applyBorder="1" applyAlignment="1" applyProtection="1">
      <alignment horizontal="right" indent="1"/>
      <protection locked="0"/>
    </xf>
    <xf numFmtId="0" fontId="4" fillId="0" borderId="13" xfId="0" applyFont="1" applyFill="1" applyBorder="1" applyAlignment="1" applyProtection="1">
      <alignment horizontal="right" indent="1"/>
      <protection locked="0"/>
    </xf>
    <xf numFmtId="0" fontId="4" fillId="0" borderId="16" xfId="0" applyFont="1" applyFill="1" applyBorder="1" applyAlignment="1" applyProtection="1">
      <alignment horizontal="right" indent="1"/>
      <protection locked="0"/>
    </xf>
    <xf numFmtId="42" fontId="4" fillId="0" borderId="13" xfId="0" applyNumberFormat="1" applyFont="1" applyFill="1" applyBorder="1" applyAlignment="1">
      <alignment horizontal="right"/>
    </xf>
    <xf numFmtId="0" fontId="5" fillId="0" borderId="0" xfId="0" applyFont="1" applyFill="1"/>
    <xf numFmtId="0" fontId="5" fillId="0" borderId="0" xfId="0" applyFont="1" applyFill="1" applyAlignment="1">
      <alignment wrapText="1"/>
    </xf>
    <xf numFmtId="42" fontId="4" fillId="0" borderId="13" xfId="0" applyNumberFormat="1" applyFont="1" applyFill="1" applyBorder="1" applyAlignment="1" applyProtection="1">
      <alignment horizontal="right"/>
      <protection locked="0"/>
    </xf>
    <xf numFmtId="41" fontId="4" fillId="0" borderId="13" xfId="0" applyNumberFormat="1" applyFont="1" applyFill="1" applyBorder="1" applyProtection="1">
      <protection locked="0"/>
    </xf>
    <xf numFmtId="42" fontId="4" fillId="0" borderId="13" xfId="0" applyNumberFormat="1" applyFont="1" applyFill="1" applyBorder="1"/>
    <xf numFmtId="42" fontId="4" fillId="0" borderId="16" xfId="0" applyNumberFormat="1" applyFont="1" applyFill="1" applyBorder="1"/>
    <xf numFmtId="164" fontId="4" fillId="0" borderId="19" xfId="0" applyNumberFormat="1" applyFont="1" applyFill="1" applyBorder="1" applyAlignment="1" applyProtection="1">
      <alignment horizontal="right" indent="1"/>
      <protection locked="0"/>
    </xf>
    <xf numFmtId="0" fontId="13" fillId="0" borderId="0" xfId="0" applyFont="1" applyFill="1" applyBorder="1" applyAlignment="1">
      <alignment horizontal="center" vertical="center" wrapText="1"/>
    </xf>
    <xf numFmtId="44" fontId="13" fillId="0" borderId="0" xfId="0" applyNumberFormat="1" applyFont="1" applyFill="1" applyBorder="1" applyAlignment="1">
      <alignment horizontal="center" vertical="center"/>
    </xf>
    <xf numFmtId="0" fontId="6" fillId="0" borderId="0" xfId="0" applyFont="1" applyBorder="1" applyAlignment="1">
      <alignment horizontal="left"/>
    </xf>
    <xf numFmtId="0" fontId="6" fillId="0" borderId="0" xfId="0" applyFont="1" applyBorder="1" applyAlignment="1">
      <alignment horizontal="center"/>
    </xf>
    <xf numFmtId="0" fontId="2" fillId="0" borderId="4" xfId="0" applyFont="1" applyBorder="1" applyAlignment="1" applyProtection="1">
      <alignment horizontal="center"/>
      <protection locked="0"/>
    </xf>
    <xf numFmtId="0" fontId="2" fillId="0" borderId="0" xfId="0" applyFont="1" applyBorder="1" applyAlignment="1" applyProtection="1">
      <alignment horizontal="center"/>
      <protection locked="0"/>
    </xf>
    <xf numFmtId="0" fontId="2" fillId="0" borderId="5" xfId="0" applyFont="1" applyBorder="1" applyAlignment="1" applyProtection="1">
      <alignment horizontal="center"/>
      <protection locked="0"/>
    </xf>
    <xf numFmtId="0" fontId="5" fillId="2" borderId="6" xfId="0" applyFont="1" applyFill="1" applyBorder="1" applyAlignment="1">
      <alignment horizont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3" borderId="6" xfId="0" applyFont="1" applyFill="1" applyBorder="1" applyAlignment="1">
      <alignment horizontal="center"/>
    </xf>
    <xf numFmtId="0" fontId="5" fillId="3" borderId="7" xfId="0" applyFont="1" applyFill="1" applyBorder="1" applyAlignment="1">
      <alignment horizontal="center"/>
    </xf>
    <xf numFmtId="0" fontId="5" fillId="3" borderId="8" xfId="0" applyFont="1" applyFill="1" applyBorder="1" applyAlignment="1">
      <alignment horizontal="center"/>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4" fillId="0" borderId="0" xfId="0" applyFont="1" applyFill="1" applyAlignment="1">
      <alignment horizontal="justify" wrapText="1"/>
    </xf>
    <xf numFmtId="0" fontId="4" fillId="0" borderId="0" xfId="0" applyFont="1" applyFill="1" applyAlignment="1">
      <alignment horizontal="left" wrapText="1"/>
    </xf>
    <xf numFmtId="0" fontId="18" fillId="0" borderId="0" xfId="0" applyFont="1" applyAlignment="1">
      <alignment horizontal="left" wrapText="1" readingOrder="1"/>
    </xf>
    <xf numFmtId="0" fontId="18" fillId="0" borderId="0" xfId="0" applyFont="1" applyAlignment="1">
      <alignment horizontal="left" readingOrder="1"/>
    </xf>
  </cellXfs>
  <cellStyles count="7">
    <cellStyle name="Comma0" xfId="3" xr:uid="{00000000-0005-0000-0000-000000000000}"/>
    <cellStyle name="Currency" xfId="1" builtinId="4"/>
    <cellStyle name="Normal" xfId="0" builtinId="0"/>
    <cellStyle name="Normal 2" xfId="2" xr:uid="{00000000-0005-0000-0000-000003000000}"/>
    <cellStyle name="Normal 4" xfId="5" xr:uid="{00000000-0005-0000-0000-000004000000}"/>
    <cellStyle name="Normal 6" xfId="4" xr:uid="{00000000-0005-0000-0000-000005000000}"/>
    <cellStyle name="Percent" xfId="6" builtinId="5"/>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F58C5-1B7D-4F77-8F1F-C00F00343EC0}">
  <sheetPr>
    <pageSetUpPr fitToPage="1"/>
  </sheetPr>
  <dimension ref="A1:R727"/>
  <sheetViews>
    <sheetView tabSelected="1" topLeftCell="A153" workbookViewId="0">
      <selection activeCell="A173" sqref="A173"/>
    </sheetView>
  </sheetViews>
  <sheetFormatPr defaultColWidth="9.1796875" defaultRowHeight="11.5" x14ac:dyDescent="0.25"/>
  <cols>
    <col min="1" max="1" width="47.81640625" style="5" customWidth="1"/>
    <col min="2" max="3" width="14.54296875" style="5" bestFit="1" customWidth="1"/>
    <col min="4" max="9" width="13.26953125" style="5" customWidth="1"/>
    <col min="10" max="10" width="9.1796875" style="4"/>
    <col min="11" max="13" width="9.1796875" style="5"/>
    <col min="14" max="17" width="0" style="5" hidden="1" customWidth="1"/>
    <col min="18" max="16384" width="9.1796875" style="5"/>
  </cols>
  <sheetData>
    <row r="1" spans="1:17" ht="13" x14ac:dyDescent="0.25">
      <c r="A1" s="1" t="s">
        <v>124</v>
      </c>
      <c r="B1" s="2"/>
      <c r="C1" s="2"/>
      <c r="D1" s="2"/>
      <c r="E1" s="2"/>
      <c r="F1" s="2"/>
      <c r="G1" s="2"/>
      <c r="H1" s="2"/>
      <c r="I1" s="3"/>
    </row>
    <row r="2" spans="1:17" x14ac:dyDescent="0.25">
      <c r="A2" s="6" t="s">
        <v>95</v>
      </c>
      <c r="B2" s="7"/>
      <c r="C2" s="7"/>
      <c r="D2" s="7"/>
      <c r="E2" s="4"/>
      <c r="F2" s="4"/>
      <c r="G2" s="4"/>
      <c r="H2" s="8" t="s">
        <v>0</v>
      </c>
      <c r="I2" s="9" t="s">
        <v>101</v>
      </c>
    </row>
    <row r="3" spans="1:17" s="14" customFormat="1" ht="14" x14ac:dyDescent="0.3">
      <c r="A3" s="10" t="s">
        <v>96</v>
      </c>
      <c r="B3" s="68"/>
      <c r="C3" s="222"/>
      <c r="D3" s="222"/>
      <c r="E3" s="222"/>
      <c r="F3" s="222"/>
      <c r="G3" s="11"/>
      <c r="H3" s="11"/>
      <c r="I3" s="12"/>
      <c r="J3" s="13"/>
    </row>
    <row r="4" spans="1:17" s="14" customFormat="1" ht="14" x14ac:dyDescent="0.3">
      <c r="A4" s="10" t="s">
        <v>97</v>
      </c>
      <c r="B4" s="68" t="s">
        <v>88</v>
      </c>
      <c r="C4" s="223" t="s">
        <v>98</v>
      </c>
      <c r="D4" s="223"/>
      <c r="E4" s="223"/>
      <c r="F4" s="223"/>
      <c r="G4" s="11"/>
      <c r="H4" s="11"/>
      <c r="I4" s="12"/>
      <c r="J4" s="13"/>
    </row>
    <row r="5" spans="1:17" s="14" customFormat="1" ht="14" x14ac:dyDescent="0.3">
      <c r="A5" s="224" t="s">
        <v>1</v>
      </c>
      <c r="B5" s="225"/>
      <c r="C5" s="225"/>
      <c r="D5" s="225"/>
      <c r="E5" s="225"/>
      <c r="F5" s="225"/>
      <c r="G5" s="225"/>
      <c r="H5" s="225"/>
      <c r="I5" s="226"/>
      <c r="J5" s="13"/>
    </row>
    <row r="6" spans="1:17" s="14" customFormat="1" ht="14" x14ac:dyDescent="0.3">
      <c r="A6" s="224" t="s">
        <v>99</v>
      </c>
      <c r="B6" s="225"/>
      <c r="C6" s="225"/>
      <c r="D6" s="225"/>
      <c r="E6" s="225"/>
      <c r="F6" s="225"/>
      <c r="G6" s="225"/>
      <c r="H6" s="225"/>
      <c r="I6" s="226"/>
      <c r="J6" s="13"/>
    </row>
    <row r="7" spans="1:17" s="14" customFormat="1" ht="14" x14ac:dyDescent="0.3">
      <c r="A7" s="224" t="s">
        <v>100</v>
      </c>
      <c r="B7" s="225"/>
      <c r="C7" s="225"/>
      <c r="D7" s="225"/>
      <c r="E7" s="225"/>
      <c r="F7" s="225"/>
      <c r="G7" s="225"/>
      <c r="H7" s="225"/>
      <c r="I7" s="226"/>
      <c r="J7" s="13"/>
    </row>
    <row r="8" spans="1:17" ht="13.5" thickBot="1" x14ac:dyDescent="0.35">
      <c r="A8" s="15"/>
      <c r="B8" s="16"/>
      <c r="C8" s="16"/>
      <c r="D8" s="16"/>
      <c r="E8" s="187"/>
      <c r="F8" s="187"/>
      <c r="G8" s="187"/>
      <c r="H8" s="187"/>
      <c r="I8" s="17"/>
    </row>
    <row r="9" spans="1:17" ht="13.5" customHeight="1" thickBot="1" x14ac:dyDescent="0.3">
      <c r="A9" s="18"/>
      <c r="B9" s="227" t="s">
        <v>2</v>
      </c>
      <c r="C9" s="228"/>
      <c r="D9" s="229"/>
      <c r="E9" s="19" t="s">
        <v>3</v>
      </c>
      <c r="F9" s="20"/>
      <c r="G9" s="20"/>
      <c r="H9" s="20"/>
      <c r="I9" s="21"/>
    </row>
    <row r="10" spans="1:17" x14ac:dyDescent="0.25">
      <c r="A10" s="18"/>
      <c r="B10" s="22" t="s">
        <v>4</v>
      </c>
      <c r="C10" s="23" t="s">
        <v>4</v>
      </c>
      <c r="D10" s="24" t="s">
        <v>4</v>
      </c>
      <c r="E10" s="25" t="s">
        <v>4</v>
      </c>
      <c r="F10" s="26" t="s">
        <v>4</v>
      </c>
      <c r="G10" s="26" t="s">
        <v>4</v>
      </c>
      <c r="H10" s="26" t="s">
        <v>4</v>
      </c>
      <c r="I10" s="27" t="s">
        <v>4</v>
      </c>
    </row>
    <row r="11" spans="1:17" x14ac:dyDescent="0.25">
      <c r="A11" s="18"/>
      <c r="B11" s="28">
        <v>2017</v>
      </c>
      <c r="C11" s="29">
        <v>2018</v>
      </c>
      <c r="D11" s="30">
        <v>2019</v>
      </c>
      <c r="E11" s="31">
        <v>2020</v>
      </c>
      <c r="F11" s="32">
        <v>2021</v>
      </c>
      <c r="G11" s="33">
        <v>2022</v>
      </c>
      <c r="H11" s="33">
        <v>2023</v>
      </c>
      <c r="I11" s="34">
        <v>2024</v>
      </c>
      <c r="N11" s="5">
        <v>1940000</v>
      </c>
      <c r="O11" s="5">
        <v>250</v>
      </c>
      <c r="P11" s="5">
        <v>7185</v>
      </c>
      <c r="Q11" s="5">
        <f>+O11*P11</f>
        <v>1796250</v>
      </c>
    </row>
    <row r="12" spans="1:17" x14ac:dyDescent="0.25">
      <c r="A12" s="35" t="s">
        <v>5</v>
      </c>
      <c r="B12" s="90"/>
      <c r="C12" s="70"/>
      <c r="D12" s="91"/>
      <c r="E12" s="105"/>
      <c r="F12" s="71"/>
      <c r="G12" s="71"/>
      <c r="H12" s="71"/>
      <c r="I12" s="106"/>
      <c r="O12" s="5">
        <v>300</v>
      </c>
      <c r="P12" s="5">
        <v>7185.11</v>
      </c>
      <c r="Q12" s="5">
        <f>+O12*P12</f>
        <v>2155533</v>
      </c>
    </row>
    <row r="13" spans="1:17" x14ac:dyDescent="0.25">
      <c r="A13" s="18" t="s">
        <v>6</v>
      </c>
      <c r="B13" s="92">
        <v>60174667.600000001</v>
      </c>
      <c r="C13" s="72">
        <v>69658969.280000001</v>
      </c>
      <c r="D13" s="93">
        <v>93324484.930000007</v>
      </c>
      <c r="E13" s="113">
        <v>88295678</v>
      </c>
      <c r="F13" s="80">
        <v>90036929</v>
      </c>
      <c r="G13" s="80">
        <v>90036929</v>
      </c>
      <c r="H13" s="80">
        <v>90036929</v>
      </c>
      <c r="I13" s="110">
        <v>90036929</v>
      </c>
      <c r="O13" s="5">
        <v>325</v>
      </c>
      <c r="P13" s="5">
        <v>7185.11</v>
      </c>
      <c r="Q13" s="5">
        <f>+O13*P13</f>
        <v>2335160.75</v>
      </c>
    </row>
    <row r="14" spans="1:17" x14ac:dyDescent="0.25">
      <c r="A14" s="18" t="s">
        <v>7</v>
      </c>
      <c r="B14" s="94">
        <v>0</v>
      </c>
      <c r="C14" s="73">
        <v>0</v>
      </c>
      <c r="D14" s="95">
        <v>0</v>
      </c>
      <c r="E14" s="188">
        <v>0</v>
      </c>
      <c r="F14" s="80">
        <v>0</v>
      </c>
      <c r="G14" s="80">
        <v>0</v>
      </c>
      <c r="H14" s="80">
        <v>0</v>
      </c>
      <c r="I14" s="110">
        <v>0</v>
      </c>
      <c r="J14" s="36"/>
      <c r="O14" s="5">
        <v>350</v>
      </c>
      <c r="P14" s="5">
        <v>7185.11</v>
      </c>
      <c r="Q14" s="5">
        <f>+O14*P14</f>
        <v>2514788.5</v>
      </c>
    </row>
    <row r="15" spans="1:17" x14ac:dyDescent="0.25">
      <c r="A15" s="18" t="s">
        <v>8</v>
      </c>
      <c r="B15" s="94">
        <v>0</v>
      </c>
      <c r="C15" s="73">
        <v>0</v>
      </c>
      <c r="D15" s="95">
        <v>0</v>
      </c>
      <c r="E15" s="188">
        <v>0</v>
      </c>
      <c r="F15" s="80">
        <v>0</v>
      </c>
      <c r="G15" s="80">
        <v>0</v>
      </c>
      <c r="H15" s="80">
        <v>0</v>
      </c>
      <c r="I15" s="110">
        <v>0</v>
      </c>
      <c r="J15" s="36"/>
      <c r="O15" s="5">
        <v>350</v>
      </c>
      <c r="P15" s="5">
        <v>7185.11</v>
      </c>
      <c r="Q15" s="5">
        <f>+O15*P15</f>
        <v>2514788.5</v>
      </c>
    </row>
    <row r="16" spans="1:17" x14ac:dyDescent="0.25">
      <c r="A16" s="18" t="s">
        <v>9</v>
      </c>
      <c r="B16" s="94">
        <v>747638.59</v>
      </c>
      <c r="C16" s="73">
        <v>704350.24</v>
      </c>
      <c r="D16" s="95">
        <v>952506.96</v>
      </c>
      <c r="E16" s="188">
        <v>937219</v>
      </c>
      <c r="F16" s="80">
        <v>390667</v>
      </c>
      <c r="G16" s="80">
        <v>967985</v>
      </c>
      <c r="H16" s="80">
        <v>967985</v>
      </c>
      <c r="I16" s="110">
        <v>967985</v>
      </c>
      <c r="J16" s="36"/>
    </row>
    <row r="17" spans="1:18" x14ac:dyDescent="0.25">
      <c r="A17" s="37" t="s">
        <v>10</v>
      </c>
      <c r="B17" s="96">
        <f t="shared" ref="B17:I17" si="0">SUM(B12:B16)</f>
        <v>60922306.190000005</v>
      </c>
      <c r="C17" s="75">
        <f t="shared" si="0"/>
        <v>70363319.519999996</v>
      </c>
      <c r="D17" s="97">
        <f t="shared" si="0"/>
        <v>94276991.890000001</v>
      </c>
      <c r="E17" s="194">
        <f t="shared" si="0"/>
        <v>89232897</v>
      </c>
      <c r="F17" s="199">
        <f t="shared" si="0"/>
        <v>90427596</v>
      </c>
      <c r="G17" s="199">
        <f t="shared" ref="G17:H17" si="1">SUM(G12:G16)</f>
        <v>91004914</v>
      </c>
      <c r="H17" s="199">
        <f t="shared" si="1"/>
        <v>91004914</v>
      </c>
      <c r="I17" s="212">
        <f t="shared" si="0"/>
        <v>91004914</v>
      </c>
      <c r="J17" s="36"/>
    </row>
    <row r="18" spans="1:18" x14ac:dyDescent="0.25">
      <c r="A18" s="37"/>
      <c r="B18" s="96"/>
      <c r="C18" s="75"/>
      <c r="D18" s="97"/>
      <c r="E18" s="194"/>
      <c r="F18" s="199"/>
      <c r="G18" s="76"/>
      <c r="H18" s="76"/>
      <c r="I18" s="108"/>
      <c r="J18" s="36"/>
      <c r="O18" s="5">
        <v>750000</v>
      </c>
      <c r="P18" s="5">
        <f>35000*1.25</f>
        <v>43750</v>
      </c>
      <c r="Q18" s="5">
        <f>(+O18+P18)*1.02</f>
        <v>809625</v>
      </c>
    </row>
    <row r="19" spans="1:18" x14ac:dyDescent="0.25">
      <c r="A19" s="35" t="s">
        <v>11</v>
      </c>
      <c r="B19" s="96"/>
      <c r="C19" s="77"/>
      <c r="D19" s="98"/>
      <c r="E19" s="111"/>
      <c r="F19" s="81"/>
      <c r="G19" s="78"/>
      <c r="H19" s="78"/>
      <c r="I19" s="109"/>
      <c r="J19" s="36"/>
      <c r="O19" s="5">
        <f>+Q18</f>
        <v>809625</v>
      </c>
      <c r="P19" s="5">
        <v>43750</v>
      </c>
      <c r="Q19" s="5">
        <f>(+O19+P19)*1.02</f>
        <v>870442.5</v>
      </c>
    </row>
    <row r="20" spans="1:18" x14ac:dyDescent="0.25">
      <c r="A20" s="18" t="s">
        <v>12</v>
      </c>
      <c r="B20" s="92">
        <v>15153576</v>
      </c>
      <c r="C20" s="72">
        <v>16966045.760000002</v>
      </c>
      <c r="D20" s="93">
        <v>22852463.699999999</v>
      </c>
      <c r="E20" s="195">
        <v>24141181</v>
      </c>
      <c r="F20" s="198">
        <v>24222381</v>
      </c>
      <c r="G20" s="198">
        <v>24949052.120999999</v>
      </c>
      <c r="H20" s="79">
        <v>25697523.684629999</v>
      </c>
      <c r="I20" s="215">
        <v>26468449.3951689</v>
      </c>
      <c r="J20" s="36"/>
      <c r="O20" s="5">
        <f>+Q19</f>
        <v>870442.5</v>
      </c>
      <c r="P20" s="5">
        <v>43750</v>
      </c>
      <c r="Q20" s="5">
        <f>(+O20+P20)*1.02</f>
        <v>932476.35</v>
      </c>
    </row>
    <row r="21" spans="1:18" x14ac:dyDescent="0.25">
      <c r="A21" s="18" t="s">
        <v>13</v>
      </c>
      <c r="B21" s="94">
        <v>5291212.08</v>
      </c>
      <c r="C21" s="73">
        <v>5765925.4299999997</v>
      </c>
      <c r="D21" s="95">
        <v>8608654.6400000006</v>
      </c>
      <c r="E21" s="189">
        <v>8606892</v>
      </c>
      <c r="F21" s="79">
        <v>9169901</v>
      </c>
      <c r="G21" s="79">
        <v>9504400.8080000002</v>
      </c>
      <c r="H21" s="79">
        <v>9789532.8322400004</v>
      </c>
      <c r="I21" s="216">
        <v>10083218.817207202</v>
      </c>
      <c r="J21" s="186"/>
      <c r="K21" s="186"/>
      <c r="L21" s="186"/>
      <c r="M21" s="186"/>
      <c r="N21" s="186"/>
      <c r="O21" s="186"/>
      <c r="P21" s="186"/>
      <c r="Q21" s="186"/>
      <c r="R21" s="186"/>
    </row>
    <row r="22" spans="1:18" x14ac:dyDescent="0.25">
      <c r="A22" s="18" t="s">
        <v>14</v>
      </c>
      <c r="B22" s="94">
        <v>34368989.230000004</v>
      </c>
      <c r="C22" s="73">
        <v>36772324</v>
      </c>
      <c r="D22" s="95">
        <f>59089993.35+635288.68-9211782.5+84464.66</f>
        <v>50597964.189999998</v>
      </c>
      <c r="E22" s="189">
        <v>49362281</v>
      </c>
      <c r="F22" s="79">
        <v>48315756</v>
      </c>
      <c r="G22" s="79">
        <v>47685428.35355363</v>
      </c>
      <c r="H22" s="79">
        <v>46495824.765683621</v>
      </c>
      <c r="I22" s="216">
        <v>45587213.070177548</v>
      </c>
      <c r="J22" s="36"/>
    </row>
    <row r="23" spans="1:18" x14ac:dyDescent="0.25">
      <c r="A23" s="18" t="s">
        <v>15</v>
      </c>
      <c r="B23" s="94">
        <v>11957944.51</v>
      </c>
      <c r="C23" s="73">
        <v>14877335</v>
      </c>
      <c r="D23" s="95">
        <f>11295470.58+9211782.5-38977.88-D24-D25</f>
        <v>20328981.199999999</v>
      </c>
      <c r="E23" s="189">
        <v>18544199</v>
      </c>
      <c r="F23" s="79">
        <v>18977554</v>
      </c>
      <c r="G23" s="79">
        <v>18977554.120000001</v>
      </c>
      <c r="H23" s="79">
        <v>18977554.120000001</v>
      </c>
      <c r="I23" s="216">
        <v>18977554.120000001</v>
      </c>
      <c r="J23" s="36"/>
    </row>
    <row r="24" spans="1:18" x14ac:dyDescent="0.25">
      <c r="A24" s="18" t="s">
        <v>16</v>
      </c>
      <c r="B24" s="94">
        <v>11238</v>
      </c>
      <c r="C24" s="73">
        <v>134645.26999999999</v>
      </c>
      <c r="D24" s="95">
        <f>139294-25000</f>
        <v>114294</v>
      </c>
      <c r="E24" s="189">
        <v>158354</v>
      </c>
      <c r="F24" s="79">
        <v>49485</v>
      </c>
      <c r="G24" s="79">
        <v>49485</v>
      </c>
      <c r="H24" s="79">
        <v>49485</v>
      </c>
      <c r="I24" s="216">
        <v>49485</v>
      </c>
      <c r="J24" s="36"/>
    </row>
    <row r="25" spans="1:18" x14ac:dyDescent="0.25">
      <c r="A25" s="18" t="s">
        <v>17</v>
      </c>
      <c r="B25" s="94">
        <v>25000</v>
      </c>
      <c r="C25" s="73">
        <v>45000</v>
      </c>
      <c r="D25" s="95">
        <v>25000</v>
      </c>
      <c r="E25" s="189">
        <v>156000</v>
      </c>
      <c r="F25" s="79">
        <v>33000</v>
      </c>
      <c r="G25" s="79">
        <v>33000</v>
      </c>
      <c r="H25" s="79">
        <v>189000</v>
      </c>
      <c r="I25" s="216">
        <v>33000</v>
      </c>
      <c r="J25" s="36"/>
    </row>
    <row r="26" spans="1:18" x14ac:dyDescent="0.25">
      <c r="A26" s="18" t="s">
        <v>18</v>
      </c>
      <c r="B26" s="94">
        <v>49295</v>
      </c>
      <c r="C26" s="73">
        <v>95161.35</v>
      </c>
      <c r="D26" s="95">
        <f>52648.66-84464.66+38977.88</f>
        <v>7161.8799999999974</v>
      </c>
      <c r="E26" s="189">
        <v>5956</v>
      </c>
      <c r="F26" s="80">
        <v>7479</v>
      </c>
      <c r="G26" s="80">
        <v>7479</v>
      </c>
      <c r="H26" s="80">
        <v>7479</v>
      </c>
      <c r="I26" s="110">
        <v>7479</v>
      </c>
      <c r="J26" s="36"/>
    </row>
    <row r="27" spans="1:18" x14ac:dyDescent="0.25">
      <c r="A27" s="18" t="s">
        <v>19</v>
      </c>
      <c r="B27" s="94">
        <v>0</v>
      </c>
      <c r="C27" s="73">
        <v>0</v>
      </c>
      <c r="D27" s="95">
        <v>0</v>
      </c>
      <c r="E27" s="189">
        <v>0</v>
      </c>
      <c r="F27" s="80">
        <v>0</v>
      </c>
      <c r="G27" s="80">
        <v>0</v>
      </c>
      <c r="H27" s="80">
        <v>0</v>
      </c>
      <c r="I27" s="110">
        <v>0</v>
      </c>
      <c r="J27" s="36"/>
    </row>
    <row r="28" spans="1:18" x14ac:dyDescent="0.25">
      <c r="A28" s="18" t="s">
        <v>20</v>
      </c>
      <c r="B28" s="96">
        <f t="shared" ref="B28:D28" si="2">SUM(B19:B27)</f>
        <v>66857254.82</v>
      </c>
      <c r="C28" s="75">
        <f t="shared" si="2"/>
        <v>74656436.809999987</v>
      </c>
      <c r="D28" s="97">
        <f t="shared" si="2"/>
        <v>102534519.61</v>
      </c>
      <c r="E28" s="194">
        <f>SUM(E19:E27)</f>
        <v>100974863</v>
      </c>
      <c r="F28" s="199">
        <f t="shared" ref="F28:I28" si="3">SUM(F19:F27)</f>
        <v>100775556</v>
      </c>
      <c r="G28" s="199">
        <f t="shared" si="3"/>
        <v>101206399.40255363</v>
      </c>
      <c r="H28" s="199">
        <f t="shared" si="3"/>
        <v>101206399.40255362</v>
      </c>
      <c r="I28" s="212">
        <f t="shared" si="3"/>
        <v>101206399.40255365</v>
      </c>
      <c r="J28" s="38"/>
    </row>
    <row r="29" spans="1:18" ht="12" customHeight="1" x14ac:dyDescent="0.25">
      <c r="A29" s="18"/>
      <c r="B29" s="96"/>
      <c r="C29" s="75"/>
      <c r="D29" s="97"/>
      <c r="E29" s="194"/>
      <c r="F29" s="199"/>
      <c r="G29" s="199"/>
      <c r="H29" s="199"/>
      <c r="I29" s="212"/>
      <c r="J29" s="36"/>
    </row>
    <row r="30" spans="1:18" ht="12" customHeight="1" x14ac:dyDescent="0.25">
      <c r="A30" s="18" t="s">
        <v>21</v>
      </c>
      <c r="B30" s="96"/>
      <c r="C30" s="75"/>
      <c r="D30" s="97"/>
      <c r="E30" s="194"/>
      <c r="F30" s="199"/>
      <c r="G30" s="199"/>
      <c r="H30" s="199"/>
      <c r="I30" s="212"/>
      <c r="J30" s="36"/>
    </row>
    <row r="31" spans="1:18" ht="12" customHeight="1" x14ac:dyDescent="0.25">
      <c r="A31" s="18" t="s">
        <v>11</v>
      </c>
      <c r="B31" s="96">
        <f t="shared" ref="B31:I31" si="4">+B17-B28</f>
        <v>-5934948.6299999952</v>
      </c>
      <c r="C31" s="75">
        <f t="shared" si="4"/>
        <v>-4293117.2899999917</v>
      </c>
      <c r="D31" s="97">
        <f t="shared" si="4"/>
        <v>-8257527.7199999988</v>
      </c>
      <c r="E31" s="194">
        <f t="shared" si="4"/>
        <v>-11741966</v>
      </c>
      <c r="F31" s="199">
        <f t="shared" si="4"/>
        <v>-10347960</v>
      </c>
      <c r="G31" s="199">
        <f t="shared" si="4"/>
        <v>-10201485.402553633</v>
      </c>
      <c r="H31" s="199">
        <f t="shared" si="4"/>
        <v>-10201485.402553618</v>
      </c>
      <c r="I31" s="212">
        <f t="shared" si="4"/>
        <v>-10201485.402553648</v>
      </c>
      <c r="J31" s="36"/>
    </row>
    <row r="32" spans="1:18" ht="12" customHeight="1" x14ac:dyDescent="0.25">
      <c r="A32" s="18"/>
      <c r="B32" s="96"/>
      <c r="C32" s="75"/>
      <c r="D32" s="97"/>
      <c r="E32" s="194"/>
      <c r="F32" s="199"/>
      <c r="G32" s="199"/>
      <c r="H32" s="76"/>
      <c r="I32" s="212"/>
      <c r="J32" s="36"/>
    </row>
    <row r="33" spans="1:10" ht="12" customHeight="1" x14ac:dyDescent="0.25">
      <c r="A33" s="39" t="s">
        <v>22</v>
      </c>
      <c r="B33" s="99"/>
      <c r="C33" s="77"/>
      <c r="D33" s="98"/>
      <c r="E33" s="111"/>
      <c r="F33" s="81"/>
      <c r="G33" s="81"/>
      <c r="H33" s="81"/>
      <c r="I33" s="112"/>
      <c r="J33" s="36"/>
    </row>
    <row r="34" spans="1:10" ht="12" customHeight="1" x14ac:dyDescent="0.25">
      <c r="A34" s="40" t="s">
        <v>23</v>
      </c>
      <c r="B34" s="92">
        <v>7073218.6600000001</v>
      </c>
      <c r="C34" s="72">
        <v>5099389.38</v>
      </c>
      <c r="D34" s="93">
        <v>10167636.300000001</v>
      </c>
      <c r="E34" s="113">
        <v>10306268</v>
      </c>
      <c r="F34" s="80">
        <v>10214685</v>
      </c>
      <c r="G34" s="80">
        <v>10198285</v>
      </c>
      <c r="H34" s="74">
        <v>10198285</v>
      </c>
      <c r="I34" s="107">
        <v>10198285</v>
      </c>
      <c r="J34" s="36"/>
    </row>
    <row r="35" spans="1:10" ht="12" customHeight="1" x14ac:dyDescent="0.25">
      <c r="A35" s="18" t="s">
        <v>24</v>
      </c>
      <c r="B35" s="94">
        <v>0</v>
      </c>
      <c r="C35" s="73">
        <v>0</v>
      </c>
      <c r="D35" s="95">
        <v>63058.75</v>
      </c>
      <c r="E35" s="188">
        <v>5000</v>
      </c>
      <c r="F35" s="80">
        <v>130075</v>
      </c>
      <c r="G35" s="80">
        <v>0</v>
      </c>
      <c r="H35" s="74">
        <v>0</v>
      </c>
      <c r="I35" s="107">
        <v>0</v>
      </c>
      <c r="J35" s="36"/>
    </row>
    <row r="36" spans="1:10" ht="12" customHeight="1" x14ac:dyDescent="0.25">
      <c r="A36" s="18" t="s">
        <v>25</v>
      </c>
      <c r="B36" s="94">
        <v>0</v>
      </c>
      <c r="C36" s="73">
        <v>0</v>
      </c>
      <c r="D36" s="95">
        <v>0</v>
      </c>
      <c r="E36" s="188">
        <v>0</v>
      </c>
      <c r="F36" s="80">
        <v>0</v>
      </c>
      <c r="G36" s="80">
        <v>0</v>
      </c>
      <c r="H36" s="74">
        <v>0</v>
      </c>
      <c r="I36" s="107">
        <v>0</v>
      </c>
      <c r="J36" s="36"/>
    </row>
    <row r="37" spans="1:10" ht="12" customHeight="1" x14ac:dyDescent="0.25">
      <c r="A37" s="18" t="s">
        <v>26</v>
      </c>
      <c r="B37" s="94">
        <v>0</v>
      </c>
      <c r="C37" s="73">
        <v>0</v>
      </c>
      <c r="D37" s="95">
        <v>0</v>
      </c>
      <c r="E37" s="188">
        <v>0</v>
      </c>
      <c r="F37" s="80">
        <v>0</v>
      </c>
      <c r="G37" s="80">
        <v>0</v>
      </c>
      <c r="H37" s="74">
        <v>0</v>
      </c>
      <c r="I37" s="107">
        <v>0</v>
      </c>
      <c r="J37" s="36"/>
    </row>
    <row r="38" spans="1:10" ht="12" customHeight="1" x14ac:dyDescent="0.25">
      <c r="A38" s="18" t="s">
        <v>27</v>
      </c>
      <c r="B38" s="94">
        <v>0</v>
      </c>
      <c r="C38" s="73">
        <v>0</v>
      </c>
      <c r="D38" s="95">
        <v>0</v>
      </c>
      <c r="E38" s="188">
        <v>3200</v>
      </c>
      <c r="F38" s="80">
        <v>3200</v>
      </c>
      <c r="G38" s="80">
        <v>3200</v>
      </c>
      <c r="H38" s="74">
        <v>3200</v>
      </c>
      <c r="I38" s="107">
        <v>3200</v>
      </c>
      <c r="J38" s="36"/>
    </row>
    <row r="39" spans="1:10" ht="12" customHeight="1" x14ac:dyDescent="0.25">
      <c r="A39" s="18" t="s">
        <v>28</v>
      </c>
      <c r="B39" s="94">
        <v>0</v>
      </c>
      <c r="C39" s="73">
        <v>0</v>
      </c>
      <c r="D39" s="95">
        <v>0</v>
      </c>
      <c r="E39" s="188">
        <v>0</v>
      </c>
      <c r="F39" s="80">
        <v>0</v>
      </c>
      <c r="G39" s="80">
        <v>0</v>
      </c>
      <c r="H39" s="74">
        <v>0</v>
      </c>
      <c r="I39" s="107">
        <v>0</v>
      </c>
      <c r="J39" s="36"/>
    </row>
    <row r="40" spans="1:10" ht="12" customHeight="1" x14ac:dyDescent="0.25">
      <c r="A40" s="18" t="s">
        <v>29</v>
      </c>
      <c r="B40" s="94">
        <v>0</v>
      </c>
      <c r="C40" s="73">
        <v>0</v>
      </c>
      <c r="D40" s="95">
        <v>0</v>
      </c>
      <c r="E40" s="188">
        <v>0</v>
      </c>
      <c r="F40" s="80">
        <v>0</v>
      </c>
      <c r="G40" s="80">
        <v>0</v>
      </c>
      <c r="H40" s="74">
        <v>0</v>
      </c>
      <c r="I40" s="107">
        <v>0</v>
      </c>
      <c r="J40" s="36"/>
    </row>
    <row r="41" spans="1:10" ht="12" customHeight="1" x14ac:dyDescent="0.25">
      <c r="A41" s="18" t="s">
        <v>30</v>
      </c>
      <c r="B41" s="94">
        <v>0</v>
      </c>
      <c r="C41" s="73">
        <v>0</v>
      </c>
      <c r="D41" s="95">
        <v>0</v>
      </c>
      <c r="E41" s="188">
        <v>0</v>
      </c>
      <c r="F41" s="80">
        <v>0</v>
      </c>
      <c r="G41" s="80">
        <v>0</v>
      </c>
      <c r="H41" s="74">
        <v>0</v>
      </c>
      <c r="I41" s="107">
        <v>0</v>
      </c>
      <c r="J41" s="36"/>
    </row>
    <row r="42" spans="1:10" ht="12" customHeight="1" x14ac:dyDescent="0.25">
      <c r="A42" s="18" t="s">
        <v>31</v>
      </c>
      <c r="B42" s="94">
        <v>0</v>
      </c>
      <c r="C42" s="73">
        <v>0</v>
      </c>
      <c r="D42" s="95">
        <v>0</v>
      </c>
      <c r="E42" s="188">
        <v>0</v>
      </c>
      <c r="F42" s="80">
        <v>0</v>
      </c>
      <c r="G42" s="80">
        <v>0</v>
      </c>
      <c r="H42" s="74">
        <v>0</v>
      </c>
      <c r="I42" s="107">
        <v>0</v>
      </c>
      <c r="J42" s="36"/>
    </row>
    <row r="43" spans="1:10" ht="12" customHeight="1" x14ac:dyDescent="0.25">
      <c r="A43" s="18" t="s">
        <v>32</v>
      </c>
      <c r="B43" s="94">
        <v>0</v>
      </c>
      <c r="C43" s="73">
        <v>0</v>
      </c>
      <c r="D43" s="95">
        <v>0</v>
      </c>
      <c r="E43" s="188">
        <v>0</v>
      </c>
      <c r="F43" s="80">
        <v>0</v>
      </c>
      <c r="G43" s="80">
        <v>0</v>
      </c>
      <c r="H43" s="74">
        <v>0</v>
      </c>
      <c r="I43" s="110">
        <v>0</v>
      </c>
      <c r="J43" s="36"/>
    </row>
    <row r="44" spans="1:10" ht="12" customHeight="1" x14ac:dyDescent="0.25">
      <c r="A44" s="18" t="s">
        <v>33</v>
      </c>
      <c r="B44" s="96">
        <f t="shared" ref="B44:I44" si="5">SUM(B33:B43)</f>
        <v>7073218.6600000001</v>
      </c>
      <c r="C44" s="75">
        <f t="shared" si="5"/>
        <v>5099389.38</v>
      </c>
      <c r="D44" s="97">
        <f t="shared" si="5"/>
        <v>10230695.050000001</v>
      </c>
      <c r="E44" s="194">
        <f t="shared" si="5"/>
        <v>10314468</v>
      </c>
      <c r="F44" s="199">
        <f t="shared" si="5"/>
        <v>10347960</v>
      </c>
      <c r="G44" s="199">
        <f t="shared" si="5"/>
        <v>10201485</v>
      </c>
      <c r="H44" s="199">
        <f t="shared" si="5"/>
        <v>10201485</v>
      </c>
      <c r="I44" s="212">
        <f t="shared" si="5"/>
        <v>10201485</v>
      </c>
      <c r="J44" s="36"/>
    </row>
    <row r="45" spans="1:10" ht="12" customHeight="1" x14ac:dyDescent="0.25">
      <c r="A45" s="18"/>
      <c r="B45" s="100"/>
      <c r="C45" s="82"/>
      <c r="D45" s="101"/>
      <c r="E45" s="196"/>
      <c r="F45" s="200"/>
      <c r="G45" s="200"/>
      <c r="H45" s="200"/>
      <c r="I45" s="217"/>
      <c r="J45" s="36"/>
    </row>
    <row r="46" spans="1:10" ht="12" customHeight="1" x14ac:dyDescent="0.25">
      <c r="A46" s="18"/>
      <c r="B46" s="100"/>
      <c r="C46" s="82"/>
      <c r="D46" s="101"/>
      <c r="E46" s="196"/>
      <c r="F46" s="200"/>
      <c r="G46" s="200"/>
      <c r="H46" s="200"/>
      <c r="I46" s="217"/>
      <c r="J46" s="36"/>
    </row>
    <row r="47" spans="1:10" ht="12" customHeight="1" x14ac:dyDescent="0.25">
      <c r="A47" s="18" t="s">
        <v>34</v>
      </c>
      <c r="B47" s="100"/>
      <c r="C47" s="82"/>
      <c r="D47" s="101"/>
      <c r="E47" s="196"/>
      <c r="F47" s="200"/>
      <c r="G47" s="200"/>
      <c r="H47" s="200"/>
      <c r="I47" s="217"/>
      <c r="J47" s="36"/>
    </row>
    <row r="48" spans="1:10" ht="12" customHeight="1" x14ac:dyDescent="0.25">
      <c r="A48" s="18" t="s">
        <v>35</v>
      </c>
      <c r="B48" s="100"/>
      <c r="C48" s="82"/>
      <c r="D48" s="101"/>
      <c r="E48" s="196"/>
      <c r="F48" s="200"/>
      <c r="G48" s="200"/>
      <c r="H48" s="200"/>
      <c r="I48" s="217"/>
      <c r="J48" s="36"/>
    </row>
    <row r="49" spans="1:12" ht="12" customHeight="1" x14ac:dyDescent="0.25">
      <c r="A49" s="18" t="s">
        <v>36</v>
      </c>
      <c r="B49" s="100">
        <f t="shared" ref="B49:I49" si="6">+B31+B44</f>
        <v>1138270.0300000049</v>
      </c>
      <c r="C49" s="82">
        <f t="shared" si="6"/>
        <v>806272.09000000823</v>
      </c>
      <c r="D49" s="101">
        <f t="shared" si="6"/>
        <v>1973167.3300000019</v>
      </c>
      <c r="E49" s="196">
        <f t="shared" si="6"/>
        <v>-1427498</v>
      </c>
      <c r="F49" s="200">
        <f t="shared" si="6"/>
        <v>0</v>
      </c>
      <c r="G49" s="200">
        <f t="shared" si="6"/>
        <v>-0.40255363285541534</v>
      </c>
      <c r="H49" s="200">
        <f t="shared" si="6"/>
        <v>-0.40255361795425415</v>
      </c>
      <c r="I49" s="217">
        <f t="shared" si="6"/>
        <v>-0.40255364775657654</v>
      </c>
      <c r="J49" s="36"/>
    </row>
    <row r="50" spans="1:12" ht="12" customHeight="1" x14ac:dyDescent="0.25">
      <c r="A50" s="18"/>
      <c r="B50" s="100"/>
      <c r="C50" s="82"/>
      <c r="D50" s="101"/>
      <c r="E50" s="196"/>
      <c r="F50" s="200"/>
      <c r="G50" s="200"/>
      <c r="H50" s="200"/>
      <c r="I50" s="217"/>
      <c r="J50" s="36"/>
    </row>
    <row r="51" spans="1:12" ht="12" customHeight="1" x14ac:dyDescent="0.25">
      <c r="A51" s="18" t="s">
        <v>37</v>
      </c>
      <c r="B51" s="100">
        <v>509788.64999997616</v>
      </c>
      <c r="C51" s="82">
        <f t="shared" ref="C51:I51" si="7">B53</f>
        <v>1648058.6799999811</v>
      </c>
      <c r="D51" s="101">
        <f t="shared" si="7"/>
        <v>2454330.7699999893</v>
      </c>
      <c r="E51" s="196">
        <f t="shared" si="7"/>
        <v>4427498.0999999912</v>
      </c>
      <c r="F51" s="200">
        <f t="shared" si="7"/>
        <v>3000000.0999999912</v>
      </c>
      <c r="G51" s="200">
        <f t="shared" si="7"/>
        <v>3000000.0999999912</v>
      </c>
      <c r="H51" s="200">
        <f t="shared" si="7"/>
        <v>2999999.6974463584</v>
      </c>
      <c r="I51" s="217">
        <f t="shared" si="7"/>
        <v>3000000.2948927404</v>
      </c>
      <c r="J51" s="36"/>
    </row>
    <row r="52" spans="1:12" ht="12" customHeight="1" x14ac:dyDescent="0.25">
      <c r="A52" s="18"/>
      <c r="B52" s="100"/>
      <c r="C52" s="82"/>
      <c r="D52" s="101"/>
      <c r="E52" s="196"/>
      <c r="F52" s="200"/>
      <c r="G52" s="200"/>
      <c r="H52" s="200"/>
      <c r="I52" s="217"/>
      <c r="K52" s="4"/>
    </row>
    <row r="53" spans="1:12" ht="12" customHeight="1" thickBot="1" x14ac:dyDescent="0.3">
      <c r="A53" s="18" t="s">
        <v>38</v>
      </c>
      <c r="B53" s="102">
        <f>+B49+B51</f>
        <v>1648058.6799999811</v>
      </c>
      <c r="C53" s="103">
        <f t="shared" ref="C53:I53" si="8">+C49+C51</f>
        <v>2454330.7699999893</v>
      </c>
      <c r="D53" s="104">
        <f t="shared" si="8"/>
        <v>4427498.0999999912</v>
      </c>
      <c r="E53" s="197">
        <f t="shared" si="8"/>
        <v>3000000.0999999912</v>
      </c>
      <c r="F53" s="201">
        <f t="shared" si="8"/>
        <v>3000000.0999999912</v>
      </c>
      <c r="G53" s="201">
        <f t="shared" si="8"/>
        <v>2999999.6974463584</v>
      </c>
      <c r="H53" s="201">
        <f>+H49+H51+1</f>
        <v>3000000.2948927404</v>
      </c>
      <c r="I53" s="218">
        <f t="shared" si="8"/>
        <v>2999999.8923390927</v>
      </c>
      <c r="K53" s="4"/>
      <c r="L53" s="4"/>
    </row>
    <row r="54" spans="1:12" ht="12" customHeight="1" x14ac:dyDescent="0.25">
      <c r="A54" s="18"/>
      <c r="B54" s="43"/>
      <c r="C54" s="43"/>
      <c r="D54" s="43"/>
      <c r="E54" s="43"/>
      <c r="F54" s="43"/>
      <c r="G54" s="43"/>
      <c r="H54" s="43"/>
      <c r="I54" s="43"/>
    </row>
    <row r="55" spans="1:12" ht="12" hidden="1" customHeight="1" x14ac:dyDescent="0.25">
      <c r="A55" s="35" t="s">
        <v>39</v>
      </c>
      <c r="B55" s="41">
        <v>0</v>
      </c>
      <c r="C55" s="41">
        <v>0</v>
      </c>
      <c r="D55" s="41">
        <v>0</v>
      </c>
      <c r="E55" s="42">
        <v>0</v>
      </c>
      <c r="F55" s="42">
        <v>0</v>
      </c>
      <c r="G55" s="42">
        <v>0</v>
      </c>
      <c r="H55" s="42">
        <v>0</v>
      </c>
      <c r="I55" s="42">
        <v>0</v>
      </c>
    </row>
    <row r="56" spans="1:12" ht="12" hidden="1" customHeight="1" x14ac:dyDescent="0.25">
      <c r="A56" s="35"/>
      <c r="B56" s="41">
        <v>0</v>
      </c>
      <c r="C56" s="41">
        <v>0</v>
      </c>
      <c r="D56" s="41">
        <v>0</v>
      </c>
      <c r="E56" s="42">
        <v>0</v>
      </c>
      <c r="F56" s="42">
        <v>0</v>
      </c>
      <c r="G56" s="42">
        <v>0</v>
      </c>
      <c r="H56" s="42">
        <v>0</v>
      </c>
      <c r="I56" s="42">
        <v>0</v>
      </c>
    </row>
    <row r="57" spans="1:12" ht="12" hidden="1" customHeight="1" x14ac:dyDescent="0.25">
      <c r="A57" s="44" t="s">
        <v>40</v>
      </c>
      <c r="B57" s="45">
        <v>0</v>
      </c>
      <c r="C57" s="46">
        <v>0</v>
      </c>
      <c r="D57" s="46">
        <v>0</v>
      </c>
      <c r="E57" s="47">
        <v>0</v>
      </c>
      <c r="F57" s="47">
        <v>0</v>
      </c>
      <c r="G57" s="47">
        <v>0</v>
      </c>
      <c r="H57" s="47">
        <v>0</v>
      </c>
      <c r="I57" s="47">
        <v>0</v>
      </c>
      <c r="J57" s="48"/>
    </row>
    <row r="58" spans="1:12" ht="12" hidden="1" customHeight="1" x14ac:dyDescent="0.25">
      <c r="A58" s="44" t="s">
        <v>41</v>
      </c>
      <c r="B58" s="45">
        <v>0</v>
      </c>
      <c r="C58" s="46">
        <v>0</v>
      </c>
      <c r="D58" s="46">
        <v>0</v>
      </c>
      <c r="E58" s="47">
        <v>0</v>
      </c>
      <c r="F58" s="47">
        <v>0</v>
      </c>
      <c r="G58" s="47">
        <v>0</v>
      </c>
      <c r="H58" s="47">
        <v>0</v>
      </c>
      <c r="I58" s="47">
        <v>0</v>
      </c>
      <c r="J58" s="48"/>
    </row>
    <row r="59" spans="1:12" hidden="1" x14ac:dyDescent="0.25">
      <c r="A59" s="44" t="s">
        <v>42</v>
      </c>
      <c r="B59" s="45">
        <v>0</v>
      </c>
      <c r="C59" s="46">
        <v>0</v>
      </c>
      <c r="D59" s="46">
        <v>0</v>
      </c>
      <c r="E59" s="47">
        <v>0</v>
      </c>
      <c r="F59" s="47">
        <v>0</v>
      </c>
      <c r="G59" s="47">
        <v>0</v>
      </c>
      <c r="H59" s="47">
        <v>0</v>
      </c>
      <c r="I59" s="47">
        <v>0</v>
      </c>
      <c r="J59" s="48"/>
    </row>
    <row r="60" spans="1:12" hidden="1" x14ac:dyDescent="0.25">
      <c r="A60" s="44" t="s">
        <v>43</v>
      </c>
      <c r="B60" s="45">
        <v>0</v>
      </c>
      <c r="C60" s="46">
        <v>0</v>
      </c>
      <c r="D60" s="46">
        <v>0</v>
      </c>
      <c r="E60" s="47">
        <v>0</v>
      </c>
      <c r="F60" s="47">
        <v>0</v>
      </c>
      <c r="G60" s="47">
        <v>0</v>
      </c>
      <c r="H60" s="47">
        <v>0</v>
      </c>
      <c r="I60" s="47">
        <v>0</v>
      </c>
      <c r="J60" s="48"/>
    </row>
    <row r="61" spans="1:12" hidden="1" x14ac:dyDescent="0.25">
      <c r="A61" s="44" t="s">
        <v>44</v>
      </c>
      <c r="B61" s="45">
        <v>0</v>
      </c>
      <c r="C61" s="46">
        <v>0</v>
      </c>
      <c r="D61" s="46">
        <v>0</v>
      </c>
      <c r="E61" s="47">
        <v>0</v>
      </c>
      <c r="F61" s="47">
        <v>0</v>
      </c>
      <c r="G61" s="47">
        <v>0</v>
      </c>
      <c r="H61" s="47">
        <v>0</v>
      </c>
      <c r="I61" s="47">
        <v>0</v>
      </c>
      <c r="J61" s="48"/>
    </row>
    <row r="62" spans="1:12" hidden="1" x14ac:dyDescent="0.25">
      <c r="A62" s="44" t="s">
        <v>45</v>
      </c>
      <c r="B62" s="45">
        <v>0</v>
      </c>
      <c r="C62" s="46">
        <v>0</v>
      </c>
      <c r="D62" s="46">
        <v>0</v>
      </c>
      <c r="E62" s="47">
        <v>0</v>
      </c>
      <c r="F62" s="47">
        <v>0</v>
      </c>
      <c r="G62" s="47">
        <v>0</v>
      </c>
      <c r="H62" s="47">
        <v>0</v>
      </c>
      <c r="I62" s="47">
        <v>0</v>
      </c>
      <c r="J62" s="48"/>
    </row>
    <row r="63" spans="1:12" x14ac:dyDescent="0.25">
      <c r="A63" s="44"/>
      <c r="B63" s="49"/>
      <c r="C63" s="50"/>
      <c r="D63" s="50"/>
      <c r="E63" s="50"/>
      <c r="F63" s="49"/>
      <c r="G63" s="49"/>
      <c r="H63" s="49"/>
      <c r="I63" s="49"/>
      <c r="J63" s="48"/>
    </row>
    <row r="64" spans="1:12" ht="14.5" thickBot="1" x14ac:dyDescent="0.35">
      <c r="A64" s="89" t="s">
        <v>46</v>
      </c>
      <c r="B64" s="49"/>
      <c r="C64" s="50"/>
      <c r="D64" s="50"/>
      <c r="E64" s="49"/>
      <c r="F64" s="49"/>
      <c r="G64" s="49"/>
      <c r="H64" s="49"/>
      <c r="I64" s="49"/>
      <c r="J64" s="48"/>
    </row>
    <row r="65" spans="1:10" s="52" customFormat="1" ht="13.5" customHeight="1" thickBot="1" x14ac:dyDescent="0.3">
      <c r="A65" s="35"/>
      <c r="B65" s="227" t="s">
        <v>2</v>
      </c>
      <c r="C65" s="228"/>
      <c r="D65" s="229"/>
      <c r="E65" s="230" t="s">
        <v>3</v>
      </c>
      <c r="F65" s="231"/>
      <c r="G65" s="231"/>
      <c r="H65" s="231"/>
      <c r="I65" s="232"/>
      <c r="J65" s="51"/>
    </row>
    <row r="66" spans="1:10" x14ac:dyDescent="0.25">
      <c r="A66" s="18"/>
      <c r="B66" s="22" t="s">
        <v>4</v>
      </c>
      <c r="C66" s="23" t="s">
        <v>4</v>
      </c>
      <c r="D66" s="24" t="s">
        <v>4</v>
      </c>
      <c r="E66" s="25" t="s">
        <v>4</v>
      </c>
      <c r="F66" s="26" t="s">
        <v>4</v>
      </c>
      <c r="G66" s="26" t="s">
        <v>4</v>
      </c>
      <c r="H66" s="26" t="s">
        <v>4</v>
      </c>
      <c r="I66" s="27" t="s">
        <v>4</v>
      </c>
      <c r="J66" s="5"/>
    </row>
    <row r="67" spans="1:10" x14ac:dyDescent="0.25">
      <c r="A67" s="35" t="s">
        <v>47</v>
      </c>
      <c r="B67" s="28">
        <v>2017</v>
      </c>
      <c r="C67" s="29">
        <v>2018</v>
      </c>
      <c r="D67" s="30">
        <v>2019</v>
      </c>
      <c r="E67" s="31">
        <v>2020</v>
      </c>
      <c r="F67" s="32">
        <v>2021</v>
      </c>
      <c r="G67" s="33">
        <v>2022</v>
      </c>
      <c r="H67" s="33">
        <v>2023</v>
      </c>
      <c r="I67" s="34">
        <v>2024</v>
      </c>
      <c r="J67" s="5"/>
    </row>
    <row r="68" spans="1:10" x14ac:dyDescent="0.25">
      <c r="A68" s="18" t="s">
        <v>77</v>
      </c>
      <c r="B68" s="114">
        <v>8137</v>
      </c>
      <c r="C68" s="69">
        <v>9971</v>
      </c>
      <c r="D68" s="115">
        <v>12643.89</v>
      </c>
      <c r="E68" s="203">
        <v>11893</v>
      </c>
      <c r="F68" s="204">
        <v>12135</v>
      </c>
      <c r="G68" s="204">
        <v>12135</v>
      </c>
      <c r="H68" s="204">
        <v>12135</v>
      </c>
      <c r="I68" s="209">
        <v>12135</v>
      </c>
      <c r="J68" s="5"/>
    </row>
    <row r="69" spans="1:10" x14ac:dyDescent="0.25">
      <c r="A69" s="18" t="s">
        <v>48</v>
      </c>
      <c r="B69" s="116">
        <v>327</v>
      </c>
      <c r="C69" s="69">
        <v>420</v>
      </c>
      <c r="D69" s="69">
        <v>515</v>
      </c>
      <c r="E69" s="203">
        <v>526</v>
      </c>
      <c r="F69" s="204">
        <v>513</v>
      </c>
      <c r="G69" s="204">
        <v>513</v>
      </c>
      <c r="H69" s="204">
        <v>513</v>
      </c>
      <c r="I69" s="209">
        <v>513</v>
      </c>
      <c r="J69" s="5"/>
    </row>
    <row r="70" spans="1:10" x14ac:dyDescent="0.25">
      <c r="A70" s="18" t="s">
        <v>49</v>
      </c>
      <c r="B70" s="116"/>
      <c r="C70" s="69"/>
      <c r="D70" s="117"/>
      <c r="E70" s="205"/>
      <c r="F70" s="207"/>
      <c r="G70" s="207"/>
      <c r="H70" s="207"/>
      <c r="I70" s="210"/>
      <c r="J70" s="5"/>
    </row>
    <row r="71" spans="1:10" ht="12" thickBot="1" x14ac:dyDescent="0.3">
      <c r="A71" s="18" t="s">
        <v>50</v>
      </c>
      <c r="B71" s="118">
        <v>46</v>
      </c>
      <c r="C71" s="162">
        <v>73</v>
      </c>
      <c r="D71" s="162">
        <v>84</v>
      </c>
      <c r="E71" s="206">
        <v>62</v>
      </c>
      <c r="F71" s="208">
        <v>61</v>
      </c>
      <c r="G71" s="208">
        <v>61</v>
      </c>
      <c r="H71" s="208">
        <v>61</v>
      </c>
      <c r="I71" s="211">
        <v>61</v>
      </c>
      <c r="J71" s="5"/>
    </row>
    <row r="72" spans="1:10" x14ac:dyDescent="0.25">
      <c r="A72" s="18"/>
      <c r="B72" s="63"/>
      <c r="C72" s="53"/>
      <c r="D72" s="53"/>
      <c r="E72" s="54"/>
      <c r="F72" s="54"/>
      <c r="G72" s="55"/>
      <c r="H72" s="55"/>
      <c r="I72" s="56"/>
      <c r="J72" s="5"/>
    </row>
    <row r="73" spans="1:10" ht="12" thickBot="1" x14ac:dyDescent="0.3">
      <c r="A73" s="35" t="s">
        <v>51</v>
      </c>
      <c r="B73" s="63"/>
      <c r="C73" s="53"/>
      <c r="D73" s="53"/>
      <c r="E73" s="54"/>
      <c r="F73" s="54"/>
      <c r="G73" s="55"/>
      <c r="H73" s="55"/>
      <c r="I73" s="56"/>
      <c r="J73" s="5"/>
    </row>
    <row r="74" spans="1:10" x14ac:dyDescent="0.25">
      <c r="A74" s="18" t="s">
        <v>52</v>
      </c>
      <c r="B74" s="163">
        <v>151666.92000000001</v>
      </c>
      <c r="C74" s="164">
        <v>167707.5</v>
      </c>
      <c r="D74" s="164">
        <v>152075</v>
      </c>
      <c r="E74" s="193">
        <v>197835.5</v>
      </c>
      <c r="F74" s="202">
        <v>233513</v>
      </c>
      <c r="G74" s="202">
        <v>251774</v>
      </c>
      <c r="H74" s="202">
        <v>272156.76</v>
      </c>
      <c r="I74" s="219">
        <v>283043</v>
      </c>
      <c r="J74" s="5"/>
    </row>
    <row r="75" spans="1:10" x14ac:dyDescent="0.25">
      <c r="A75" s="18" t="s">
        <v>53</v>
      </c>
      <c r="B75" s="165">
        <v>0</v>
      </c>
      <c r="C75" s="166">
        <v>0</v>
      </c>
      <c r="D75" s="166">
        <v>0</v>
      </c>
      <c r="E75" s="190">
        <v>5587</v>
      </c>
      <c r="F75" s="191">
        <v>5587</v>
      </c>
      <c r="G75" s="191">
        <v>5866</v>
      </c>
      <c r="H75" s="191">
        <v>6160</v>
      </c>
      <c r="I75" s="192">
        <v>6468</v>
      </c>
      <c r="J75" s="5"/>
    </row>
    <row r="76" spans="1:10" x14ac:dyDescent="0.25">
      <c r="A76" s="18" t="s">
        <v>54</v>
      </c>
      <c r="B76" s="165">
        <v>326747</v>
      </c>
      <c r="C76" s="166">
        <v>223187</v>
      </c>
      <c r="D76" s="166">
        <v>261794.62</v>
      </c>
      <c r="E76" s="190">
        <v>236139</v>
      </c>
      <c r="F76" s="191">
        <v>233219</v>
      </c>
      <c r="G76" s="191">
        <v>240476</v>
      </c>
      <c r="H76" s="191">
        <v>248096</v>
      </c>
      <c r="I76" s="192">
        <v>256097</v>
      </c>
      <c r="J76" s="5"/>
    </row>
    <row r="77" spans="1:10" x14ac:dyDescent="0.25">
      <c r="A77" s="18" t="s">
        <v>55</v>
      </c>
      <c r="B77" s="165">
        <v>57921.65</v>
      </c>
      <c r="C77" s="166">
        <v>68821.649999999994</v>
      </c>
      <c r="D77" s="166">
        <v>84464.66</v>
      </c>
      <c r="E77" s="190">
        <v>90286</v>
      </c>
      <c r="F77" s="191">
        <v>90286</v>
      </c>
      <c r="G77" s="191">
        <v>92092</v>
      </c>
      <c r="H77" s="191">
        <v>93933</v>
      </c>
      <c r="I77" s="192">
        <v>95812</v>
      </c>
      <c r="J77" s="5"/>
    </row>
    <row r="78" spans="1:10" x14ac:dyDescent="0.25">
      <c r="A78" s="18" t="s">
        <v>56</v>
      </c>
      <c r="B78" s="165">
        <v>6691569.9800000004</v>
      </c>
      <c r="C78" s="166">
        <v>3424687.79</v>
      </c>
      <c r="D78" s="166">
        <v>6281328.1699999999</v>
      </c>
      <c r="E78" s="190">
        <v>11054133</v>
      </c>
      <c r="F78" s="191">
        <v>7624482</v>
      </c>
      <c r="G78" s="191">
        <v>7046556</v>
      </c>
      <c r="H78" s="191">
        <v>5825278</v>
      </c>
      <c r="I78" s="192">
        <v>4893978</v>
      </c>
      <c r="J78" s="5"/>
    </row>
    <row r="79" spans="1:10" x14ac:dyDescent="0.25">
      <c r="A79" s="18" t="s">
        <v>57</v>
      </c>
      <c r="B79" s="165">
        <v>895975.84</v>
      </c>
      <c r="C79" s="166">
        <v>1037877.21</v>
      </c>
      <c r="D79" s="166">
        <v>1391796.77</v>
      </c>
      <c r="E79" s="190">
        <v>1318058</v>
      </c>
      <c r="F79" s="191">
        <v>1350554</v>
      </c>
      <c r="G79" s="191">
        <v>1350554</v>
      </c>
      <c r="H79" s="191">
        <v>1350554</v>
      </c>
      <c r="I79" s="192">
        <v>1350554</v>
      </c>
      <c r="J79" s="5"/>
    </row>
    <row r="80" spans="1:10" x14ac:dyDescent="0.25">
      <c r="A80" s="18" t="s">
        <v>58</v>
      </c>
      <c r="B80" s="165">
        <v>24168.3</v>
      </c>
      <c r="C80" s="166">
        <v>21378.65</v>
      </c>
      <c r="D80" s="166">
        <v>22661.15</v>
      </c>
      <c r="E80" s="190">
        <v>25000</v>
      </c>
      <c r="F80" s="191">
        <v>25000</v>
      </c>
      <c r="G80" s="191">
        <v>26250</v>
      </c>
      <c r="H80" s="191">
        <v>27563</v>
      </c>
      <c r="I80" s="192">
        <v>28941</v>
      </c>
      <c r="J80" s="5"/>
    </row>
    <row r="81" spans="1:10" x14ac:dyDescent="0.25">
      <c r="A81" s="18" t="s">
        <v>59</v>
      </c>
      <c r="B81" s="165">
        <v>0</v>
      </c>
      <c r="C81" s="166">
        <v>0</v>
      </c>
      <c r="D81" s="166">
        <v>0</v>
      </c>
      <c r="E81" s="190">
        <v>0</v>
      </c>
      <c r="F81" s="191">
        <v>0</v>
      </c>
      <c r="G81" s="191">
        <v>0</v>
      </c>
      <c r="H81" s="191">
        <v>0</v>
      </c>
      <c r="I81" s="192">
        <v>0</v>
      </c>
      <c r="J81" s="5"/>
    </row>
    <row r="82" spans="1:10" x14ac:dyDescent="0.25">
      <c r="A82" s="18" t="s">
        <v>60</v>
      </c>
      <c r="B82" s="165">
        <v>0</v>
      </c>
      <c r="C82" s="166">
        <v>0</v>
      </c>
      <c r="D82" s="166">
        <v>0</v>
      </c>
      <c r="E82" s="190">
        <v>0</v>
      </c>
      <c r="F82" s="191">
        <v>0</v>
      </c>
      <c r="G82" s="191">
        <v>0</v>
      </c>
      <c r="H82" s="191">
        <v>0</v>
      </c>
      <c r="I82" s="192">
        <v>0</v>
      </c>
      <c r="J82" s="5"/>
    </row>
    <row r="83" spans="1:10" x14ac:dyDescent="0.25">
      <c r="A83" s="18" t="s">
        <v>61</v>
      </c>
      <c r="B83" s="165">
        <v>56495.58</v>
      </c>
      <c r="C83" s="166">
        <v>57707.72</v>
      </c>
      <c r="D83" s="166">
        <v>32965.51</v>
      </c>
      <c r="E83" s="190">
        <v>32000</v>
      </c>
      <c r="F83" s="191">
        <v>32000</v>
      </c>
      <c r="G83" s="191">
        <v>32000</v>
      </c>
      <c r="H83" s="191">
        <v>32000</v>
      </c>
      <c r="I83" s="192">
        <v>32000</v>
      </c>
      <c r="J83" s="5"/>
    </row>
    <row r="84" spans="1:10" x14ac:dyDescent="0.25">
      <c r="A84" s="18" t="s">
        <v>62</v>
      </c>
      <c r="B84" s="165">
        <v>0</v>
      </c>
      <c r="C84" s="166">
        <v>0</v>
      </c>
      <c r="D84" s="166">
        <v>0</v>
      </c>
      <c r="E84" s="190">
        <v>0</v>
      </c>
      <c r="F84" s="191">
        <v>0</v>
      </c>
      <c r="G84" s="191">
        <v>0</v>
      </c>
      <c r="H84" s="191">
        <v>0</v>
      </c>
      <c r="I84" s="192">
        <v>0</v>
      </c>
      <c r="J84" s="5"/>
    </row>
    <row r="85" spans="1:10" x14ac:dyDescent="0.25">
      <c r="A85" s="18" t="s">
        <v>63</v>
      </c>
      <c r="B85" s="165">
        <v>0</v>
      </c>
      <c r="C85" s="166">
        <v>0</v>
      </c>
      <c r="D85" s="166">
        <v>0</v>
      </c>
      <c r="E85" s="190">
        <v>0</v>
      </c>
      <c r="F85" s="191">
        <v>0</v>
      </c>
      <c r="G85" s="191">
        <v>0</v>
      </c>
      <c r="H85" s="191">
        <v>0</v>
      </c>
      <c r="I85" s="192">
        <v>0</v>
      </c>
      <c r="J85" s="5"/>
    </row>
    <row r="86" spans="1:10" x14ac:dyDescent="0.25">
      <c r="A86" s="18" t="s">
        <v>74</v>
      </c>
      <c r="B86" s="165">
        <v>0</v>
      </c>
      <c r="C86" s="166">
        <v>0</v>
      </c>
      <c r="D86" s="166">
        <v>0</v>
      </c>
      <c r="E86" s="190">
        <v>0</v>
      </c>
      <c r="F86" s="191">
        <v>0</v>
      </c>
      <c r="G86" s="191">
        <v>0</v>
      </c>
      <c r="H86" s="191">
        <v>0</v>
      </c>
      <c r="I86" s="192">
        <v>0</v>
      </c>
      <c r="J86" s="5"/>
    </row>
    <row r="87" spans="1:10" x14ac:dyDescent="0.25">
      <c r="A87" s="18" t="s">
        <v>75</v>
      </c>
      <c r="B87" s="165">
        <v>0</v>
      </c>
      <c r="C87" s="166">
        <v>0</v>
      </c>
      <c r="D87" s="166">
        <v>0</v>
      </c>
      <c r="E87" s="190">
        <v>0</v>
      </c>
      <c r="F87" s="191">
        <v>0</v>
      </c>
      <c r="G87" s="191">
        <v>0</v>
      </c>
      <c r="H87" s="191">
        <v>0</v>
      </c>
      <c r="I87" s="192">
        <v>0</v>
      </c>
      <c r="J87" s="5"/>
    </row>
    <row r="88" spans="1:10" x14ac:dyDescent="0.25">
      <c r="A88" s="18" t="s">
        <v>78</v>
      </c>
      <c r="B88" s="165">
        <v>3708131.08</v>
      </c>
      <c r="C88" s="166">
        <v>2748333.06</v>
      </c>
      <c r="D88" s="166">
        <v>4115207.59</v>
      </c>
      <c r="E88" s="190">
        <v>3833179</v>
      </c>
      <c r="F88" s="191">
        <v>3872831</v>
      </c>
      <c r="G88" s="191">
        <v>3872831</v>
      </c>
      <c r="H88" s="191">
        <v>3872831</v>
      </c>
      <c r="I88" s="192">
        <v>3872831</v>
      </c>
      <c r="J88" s="5"/>
    </row>
    <row r="89" spans="1:10" x14ac:dyDescent="0.25">
      <c r="A89" s="18" t="s">
        <v>79</v>
      </c>
      <c r="B89" s="165">
        <v>3542073.25</v>
      </c>
      <c r="C89" s="166">
        <v>6135965.1100000003</v>
      </c>
      <c r="D89" s="166">
        <v>5809181.1799999997</v>
      </c>
      <c r="E89" s="190">
        <v>6793498</v>
      </c>
      <c r="F89" s="191">
        <v>6840318</v>
      </c>
      <c r="G89" s="191">
        <v>6888924</v>
      </c>
      <c r="H89" s="191">
        <v>6888924</v>
      </c>
      <c r="I89" s="192">
        <v>6888924</v>
      </c>
      <c r="J89" s="5"/>
    </row>
    <row r="90" spans="1:10" x14ac:dyDescent="0.25">
      <c r="A90" s="18" t="s">
        <v>80</v>
      </c>
      <c r="B90" s="165">
        <v>0</v>
      </c>
      <c r="C90" s="166">
        <v>0</v>
      </c>
      <c r="D90" s="166">
        <v>0</v>
      </c>
      <c r="E90" s="190">
        <v>0</v>
      </c>
      <c r="F90" s="191">
        <v>0</v>
      </c>
      <c r="G90" s="191">
        <v>0</v>
      </c>
      <c r="H90" s="191">
        <v>0</v>
      </c>
      <c r="I90" s="192">
        <v>0</v>
      </c>
      <c r="J90" s="5"/>
    </row>
    <row r="91" spans="1:10" x14ac:dyDescent="0.25">
      <c r="A91" s="18" t="s">
        <v>76</v>
      </c>
      <c r="B91" s="165">
        <v>18914239.350000001</v>
      </c>
      <c r="C91" s="166">
        <v>22886658</v>
      </c>
      <c r="D91" s="166">
        <f>D129</f>
        <v>32446489.509999998</v>
      </c>
      <c r="E91" s="190">
        <v>25776565</v>
      </c>
      <c r="F91" s="191">
        <v>28007966.220000003</v>
      </c>
      <c r="G91" s="191">
        <v>27878105.020000003</v>
      </c>
      <c r="H91" s="191">
        <v>27878329.510000002</v>
      </c>
      <c r="I91" s="192">
        <v>27878565.2245</v>
      </c>
      <c r="J91" s="5"/>
    </row>
    <row r="92" spans="1:10" s="52" customFormat="1" ht="12" thickBot="1" x14ac:dyDescent="0.3">
      <c r="A92" s="18" t="s">
        <v>64</v>
      </c>
      <c r="B92" s="181">
        <f>SUM(B74:B91)</f>
        <v>34368988.950000003</v>
      </c>
      <c r="C92" s="183">
        <f t="shared" ref="C92:I92" si="9">SUM(C74:C91)</f>
        <v>36772323.689999998</v>
      </c>
      <c r="D92" s="182">
        <f>SUM(D74:D91)</f>
        <v>50597964.159999996</v>
      </c>
      <c r="E92" s="182">
        <f t="shared" si="9"/>
        <v>49362280.5</v>
      </c>
      <c r="F92" s="182">
        <f t="shared" si="9"/>
        <v>48315756.219999999</v>
      </c>
      <c r="G92" s="182">
        <f t="shared" si="9"/>
        <v>47685428.020000003</v>
      </c>
      <c r="H92" s="182">
        <f t="shared" si="9"/>
        <v>46495825.269999996</v>
      </c>
      <c r="I92" s="184">
        <f t="shared" si="9"/>
        <v>45587213.2245</v>
      </c>
      <c r="J92" s="51"/>
    </row>
    <row r="93" spans="1:10" s="52" customFormat="1" x14ac:dyDescent="0.25">
      <c r="A93" s="57"/>
      <c r="B93" s="177"/>
      <c r="C93" s="178"/>
      <c r="D93" s="178"/>
      <c r="E93" s="179">
        <f t="shared" ref="E93:I93" si="10">E22-E92</f>
        <v>0.5</v>
      </c>
      <c r="F93" s="179">
        <f t="shared" si="10"/>
        <v>-0.2199999988079071</v>
      </c>
      <c r="G93" s="179">
        <f t="shared" si="10"/>
        <v>0.33355362713336945</v>
      </c>
      <c r="H93" s="179">
        <f t="shared" si="10"/>
        <v>-0.50431637465953827</v>
      </c>
      <c r="I93" s="180">
        <f t="shared" si="10"/>
        <v>-0.15432245284318924</v>
      </c>
      <c r="J93" s="51"/>
    </row>
    <row r="94" spans="1:10" s="52" customFormat="1" x14ac:dyDescent="0.25">
      <c r="A94" s="62"/>
      <c r="B94" s="58"/>
      <c r="C94" s="59"/>
      <c r="D94" s="59"/>
      <c r="E94" s="60"/>
      <c r="F94" s="60"/>
      <c r="G94" s="60"/>
      <c r="H94" s="60"/>
      <c r="I94" s="61"/>
      <c r="J94" s="51"/>
    </row>
    <row r="95" spans="1:10" ht="12" thickBot="1" x14ac:dyDescent="0.3">
      <c r="A95" s="35" t="s">
        <v>65</v>
      </c>
      <c r="B95" s="83"/>
      <c r="C95" s="84"/>
      <c r="D95" s="84"/>
      <c r="E95" s="4"/>
      <c r="F95" s="4"/>
      <c r="G95" s="4"/>
      <c r="H95" s="4"/>
      <c r="I95" s="27"/>
    </row>
    <row r="96" spans="1:10" x14ac:dyDescent="0.25">
      <c r="A96" s="18" t="s">
        <v>66</v>
      </c>
      <c r="B96" s="119">
        <v>0</v>
      </c>
      <c r="C96" s="120">
        <f t="shared" ref="C96:I96" si="11">-(C40+C41)</f>
        <v>0</v>
      </c>
      <c r="D96" s="134">
        <f t="shared" si="11"/>
        <v>0</v>
      </c>
      <c r="E96" s="130">
        <f t="shared" si="11"/>
        <v>0</v>
      </c>
      <c r="F96" s="121">
        <f t="shared" si="11"/>
        <v>0</v>
      </c>
      <c r="G96" s="121">
        <f t="shared" si="11"/>
        <v>0</v>
      </c>
      <c r="H96" s="121">
        <f t="shared" si="11"/>
        <v>0</v>
      </c>
      <c r="I96" s="122">
        <f t="shared" si="11"/>
        <v>0</v>
      </c>
    </row>
    <row r="97" spans="1:10" x14ac:dyDescent="0.25">
      <c r="A97" s="18" t="s">
        <v>67</v>
      </c>
      <c r="B97" s="123">
        <f t="shared" ref="B97:I97" si="12">IFERROR((B31+SUM(B34:B38))/B96,0)</f>
        <v>0</v>
      </c>
      <c r="C97" s="85">
        <f t="shared" si="12"/>
        <v>0</v>
      </c>
      <c r="D97" s="135">
        <f t="shared" si="12"/>
        <v>0</v>
      </c>
      <c r="E97" s="131">
        <f t="shared" si="12"/>
        <v>0</v>
      </c>
      <c r="F97" s="86">
        <f t="shared" si="12"/>
        <v>0</v>
      </c>
      <c r="G97" s="86">
        <f t="shared" si="12"/>
        <v>0</v>
      </c>
      <c r="H97" s="86">
        <f t="shared" si="12"/>
        <v>0</v>
      </c>
      <c r="I97" s="124">
        <f t="shared" si="12"/>
        <v>0</v>
      </c>
    </row>
    <row r="98" spans="1:10" x14ac:dyDescent="0.25">
      <c r="A98" s="18" t="s">
        <v>68</v>
      </c>
      <c r="B98" s="125">
        <f>IFERROR((B68/9177)-1,0)</f>
        <v>-0.11332679524899203</v>
      </c>
      <c r="C98" s="87">
        <f>IFERROR((C68/B68)-1,0)</f>
        <v>0.22539019294580309</v>
      </c>
      <c r="D98" s="136">
        <f>IFERROR((D68/C68)-1,0)</f>
        <v>0.26806639253836129</v>
      </c>
      <c r="E98" s="132">
        <f>IFERROR((E68/D68)-1,0)</f>
        <v>-5.9387577715402373E-2</v>
      </c>
      <c r="F98" s="88">
        <f t="shared" ref="F98:I98" si="13">IFERROR((F68/E68)-1,0)</f>
        <v>2.0348103926679517E-2</v>
      </c>
      <c r="G98" s="88">
        <f t="shared" si="13"/>
        <v>0</v>
      </c>
      <c r="H98" s="88">
        <f t="shared" si="13"/>
        <v>0</v>
      </c>
      <c r="I98" s="126">
        <f t="shared" si="13"/>
        <v>0</v>
      </c>
    </row>
    <row r="99" spans="1:10" x14ac:dyDescent="0.25">
      <c r="A99" s="18" t="s">
        <v>69</v>
      </c>
      <c r="B99" s="125">
        <f>IFERROR((B24/230959)-1,0)</f>
        <v>-0.95134201308457345</v>
      </c>
      <c r="C99" s="87">
        <f t="shared" ref="C99:I99" si="14">IFERROR((C24/B24)-1,0)</f>
        <v>10.981248442783413</v>
      </c>
      <c r="D99" s="136">
        <f t="shared" si="14"/>
        <v>-0.15114730729122527</v>
      </c>
      <c r="E99" s="132">
        <f t="shared" si="14"/>
        <v>0.38549705146376878</v>
      </c>
      <c r="F99" s="88">
        <f t="shared" si="14"/>
        <v>-0.68750394685325289</v>
      </c>
      <c r="G99" s="88">
        <f t="shared" si="14"/>
        <v>0</v>
      </c>
      <c r="H99" s="88">
        <f t="shared" si="14"/>
        <v>0</v>
      </c>
      <c r="I99" s="126">
        <f t="shared" si="14"/>
        <v>0</v>
      </c>
    </row>
    <row r="100" spans="1:10" x14ac:dyDescent="0.25">
      <c r="A100" s="18" t="s">
        <v>70</v>
      </c>
      <c r="B100" s="125">
        <f>IFERROR((B17/65550568)-1,0)</f>
        <v>-7.0605975679722488E-2</v>
      </c>
      <c r="C100" s="87">
        <f t="shared" ref="C100:I100" si="15">IFERROR((C17/B17)-1,0)</f>
        <v>0.15496808838056864</v>
      </c>
      <c r="D100" s="136">
        <f t="shared" si="15"/>
        <v>0.33985992322608949</v>
      </c>
      <c r="E100" s="132">
        <f t="shared" si="15"/>
        <v>-5.350292567549586E-2</v>
      </c>
      <c r="F100" s="88">
        <f t="shared" si="15"/>
        <v>1.3388548844267545E-2</v>
      </c>
      <c r="G100" s="88">
        <f t="shared" si="15"/>
        <v>6.3843121517905832E-3</v>
      </c>
      <c r="H100" s="88">
        <f t="shared" si="15"/>
        <v>0</v>
      </c>
      <c r="I100" s="126">
        <f t="shared" si="15"/>
        <v>0</v>
      </c>
    </row>
    <row r="101" spans="1:10" x14ac:dyDescent="0.25">
      <c r="A101" s="18" t="s">
        <v>71</v>
      </c>
      <c r="B101" s="125">
        <f>IFERROR((B44/13973021)-1,0)</f>
        <v>-0.49379460175433787</v>
      </c>
      <c r="C101" s="87">
        <f t="shared" ref="C101:I101" si="16">IFERROR((C44/B44)-1,0)</f>
        <v>-0.27905673143717014</v>
      </c>
      <c r="D101" s="136">
        <f t="shared" si="16"/>
        <v>1.0062588454463151</v>
      </c>
      <c r="E101" s="132">
        <f t="shared" si="16"/>
        <v>8.1883928306512033E-3</v>
      </c>
      <c r="F101" s="88">
        <f t="shared" si="16"/>
        <v>3.2470894281702023E-3</v>
      </c>
      <c r="G101" s="88">
        <f t="shared" si="16"/>
        <v>-1.4154963876938043E-2</v>
      </c>
      <c r="H101" s="88">
        <f t="shared" si="16"/>
        <v>0</v>
      </c>
      <c r="I101" s="126">
        <f t="shared" si="16"/>
        <v>0</v>
      </c>
    </row>
    <row r="102" spans="1:10" ht="12" thickBot="1" x14ac:dyDescent="0.3">
      <c r="A102" s="64" t="s">
        <v>72</v>
      </c>
      <c r="B102" s="127">
        <f>IFERROR(B53/(B28/365),0)</f>
        <v>8.9973993072184157</v>
      </c>
      <c r="C102" s="127">
        <f t="shared" ref="C102:I102" si="17">IFERROR(C53/(C28/365),0)</f>
        <v>11.999377003886188</v>
      </c>
      <c r="D102" s="127">
        <f t="shared" si="17"/>
        <v>15.760904841089124</v>
      </c>
      <c r="E102" s="133">
        <f t="shared" si="17"/>
        <v>10.844283457953262</v>
      </c>
      <c r="F102" s="128">
        <f t="shared" si="17"/>
        <v>10.865730539854296</v>
      </c>
      <c r="G102" s="128">
        <f t="shared" si="17"/>
        <v>10.819472839978259</v>
      </c>
      <c r="H102" s="128">
        <f t="shared" si="17"/>
        <v>10.819474994663445</v>
      </c>
      <c r="I102" s="129">
        <f t="shared" si="17"/>
        <v>10.819473542857208</v>
      </c>
    </row>
    <row r="103" spans="1:10" x14ac:dyDescent="0.25">
      <c r="I103" s="65"/>
    </row>
    <row r="104" spans="1:10" ht="12" thickBot="1" x14ac:dyDescent="0.3">
      <c r="A104" s="66" t="s">
        <v>73</v>
      </c>
      <c r="G104" s="137"/>
      <c r="H104" s="137"/>
      <c r="I104" s="138"/>
      <c r="J104" s="137"/>
    </row>
    <row r="105" spans="1:10" ht="15.75" customHeight="1" x14ac:dyDescent="0.25">
      <c r="A105" s="67"/>
      <c r="B105" s="233" t="s">
        <v>118</v>
      </c>
      <c r="C105" s="234"/>
      <c r="D105" s="234"/>
      <c r="E105" s="234"/>
      <c r="F105" s="234"/>
      <c r="G105" s="235"/>
      <c r="H105" s="140"/>
      <c r="I105" s="140"/>
      <c r="J105" s="137"/>
    </row>
    <row r="106" spans="1:10" ht="15.75" customHeight="1" thickBot="1" x14ac:dyDescent="0.3">
      <c r="A106" s="67"/>
      <c r="B106" s="236"/>
      <c r="C106" s="237"/>
      <c r="D106" s="237"/>
      <c r="E106" s="237"/>
      <c r="F106" s="237"/>
      <c r="G106" s="238"/>
      <c r="H106" s="140"/>
      <c r="I106" s="140"/>
      <c r="J106" s="137"/>
    </row>
    <row r="107" spans="1:10" ht="29" x14ac:dyDescent="0.25">
      <c r="A107" s="67"/>
      <c r="B107" s="149" t="s">
        <v>81</v>
      </c>
      <c r="C107" s="150" t="s">
        <v>91</v>
      </c>
      <c r="D107" s="150" t="s">
        <v>82</v>
      </c>
      <c r="E107" s="150" t="s">
        <v>83</v>
      </c>
      <c r="F107" s="151" t="s">
        <v>92</v>
      </c>
      <c r="G107" s="152" t="s">
        <v>94</v>
      </c>
      <c r="H107" s="139"/>
      <c r="I107" s="139"/>
      <c r="J107" s="137"/>
    </row>
    <row r="108" spans="1:10" ht="14.5" x14ac:dyDescent="0.25">
      <c r="A108" s="67"/>
      <c r="B108" s="143" t="s">
        <v>93</v>
      </c>
      <c r="C108" s="144">
        <v>0</v>
      </c>
      <c r="D108" s="144">
        <v>0</v>
      </c>
      <c r="E108" s="144">
        <v>0</v>
      </c>
      <c r="F108" s="144">
        <v>0</v>
      </c>
      <c r="G108" s="153"/>
      <c r="H108" s="141"/>
      <c r="I108" s="142"/>
      <c r="J108" s="137"/>
    </row>
    <row r="109" spans="1:10" ht="14.5" x14ac:dyDescent="0.25">
      <c r="A109" s="67"/>
      <c r="B109" s="145" t="s">
        <v>89</v>
      </c>
      <c r="C109" s="146">
        <v>0</v>
      </c>
      <c r="D109" s="146">
        <v>0</v>
      </c>
      <c r="E109" s="146">
        <v>0</v>
      </c>
      <c r="F109" s="146">
        <v>0</v>
      </c>
      <c r="G109" s="154"/>
      <c r="H109" s="141"/>
      <c r="I109" s="142"/>
      <c r="J109" s="137"/>
    </row>
    <row r="110" spans="1:10" ht="14.5" x14ac:dyDescent="0.25">
      <c r="A110" s="67"/>
      <c r="B110" s="143" t="s">
        <v>90</v>
      </c>
      <c r="C110" s="144">
        <v>0</v>
      </c>
      <c r="D110" s="144">
        <v>0</v>
      </c>
      <c r="E110" s="144">
        <v>0</v>
      </c>
      <c r="F110" s="144">
        <v>0</v>
      </c>
      <c r="G110" s="153"/>
      <c r="H110" s="220"/>
      <c r="I110" s="221"/>
      <c r="J110" s="137"/>
    </row>
    <row r="111" spans="1:10" ht="14.5" x14ac:dyDescent="0.25">
      <c r="A111" s="67"/>
      <c r="B111" s="145" t="s">
        <v>84</v>
      </c>
      <c r="C111" s="146">
        <v>0</v>
      </c>
      <c r="D111" s="146">
        <v>0</v>
      </c>
      <c r="E111" s="146">
        <v>0</v>
      </c>
      <c r="F111" s="146">
        <v>0</v>
      </c>
      <c r="G111" s="154"/>
      <c r="H111" s="220"/>
      <c r="I111" s="221"/>
      <c r="J111" s="137"/>
    </row>
    <row r="112" spans="1:10" ht="14.5" x14ac:dyDescent="0.25">
      <c r="A112" s="67"/>
      <c r="B112" s="143" t="s">
        <v>85</v>
      </c>
      <c r="C112" s="144">
        <v>0</v>
      </c>
      <c r="D112" s="144">
        <v>0</v>
      </c>
      <c r="E112" s="144">
        <v>0</v>
      </c>
      <c r="F112" s="144">
        <v>0</v>
      </c>
      <c r="G112" s="153"/>
      <c r="H112" s="220"/>
      <c r="I112" s="221"/>
      <c r="J112" s="137"/>
    </row>
    <row r="113" spans="1:10" ht="14.5" x14ac:dyDescent="0.25">
      <c r="A113" s="67"/>
      <c r="B113" s="145" t="s">
        <v>86</v>
      </c>
      <c r="C113" s="146">
        <v>0</v>
      </c>
      <c r="D113" s="146">
        <v>0</v>
      </c>
      <c r="E113" s="146">
        <v>0</v>
      </c>
      <c r="F113" s="146">
        <v>0</v>
      </c>
      <c r="G113" s="154"/>
      <c r="H113" s="220"/>
      <c r="I113" s="221"/>
      <c r="J113" s="137"/>
    </row>
    <row r="114" spans="1:10" ht="29.5" thickBot="1" x14ac:dyDescent="0.3">
      <c r="A114" s="67"/>
      <c r="B114" s="156" t="s">
        <v>87</v>
      </c>
      <c r="C114" s="155">
        <v>0</v>
      </c>
      <c r="D114" s="155">
        <v>0</v>
      </c>
      <c r="E114" s="155">
        <v>0</v>
      </c>
      <c r="F114" s="155">
        <v>0</v>
      </c>
      <c r="G114" s="157"/>
      <c r="H114" s="220"/>
      <c r="I114" s="221"/>
      <c r="J114" s="137"/>
    </row>
    <row r="115" spans="1:10" ht="15" thickBot="1" x14ac:dyDescent="0.3">
      <c r="A115" s="67"/>
      <c r="B115" s="158"/>
      <c r="C115" s="159"/>
      <c r="D115" s="159"/>
      <c r="E115" s="159"/>
      <c r="F115" s="159"/>
      <c r="G115" s="160"/>
      <c r="H115" s="138"/>
      <c r="I115" s="138"/>
      <c r="J115" s="137"/>
    </row>
    <row r="116" spans="1:10" ht="15" thickBot="1" x14ac:dyDescent="0.3">
      <c r="A116" s="67"/>
      <c r="B116" s="147" t="s">
        <v>64</v>
      </c>
      <c r="C116" s="148">
        <f>SUM(C108:C114)</f>
        <v>0</v>
      </c>
      <c r="D116" s="148">
        <f t="shared" ref="D116:F116" si="18">SUM(D108:D114)</f>
        <v>0</v>
      </c>
      <c r="E116" s="148">
        <f t="shared" si="18"/>
        <v>0</v>
      </c>
      <c r="F116" s="148">
        <f t="shared" si="18"/>
        <v>0</v>
      </c>
      <c r="G116" s="161"/>
      <c r="H116" s="65"/>
      <c r="I116" s="65"/>
    </row>
    <row r="117" spans="1:10" x14ac:dyDescent="0.25">
      <c r="A117" s="67"/>
      <c r="E117" s="65"/>
      <c r="F117" s="65"/>
      <c r="G117" s="65"/>
      <c r="H117" s="65"/>
      <c r="I117" s="65"/>
    </row>
    <row r="118" spans="1:10" ht="12" thickBot="1" x14ac:dyDescent="0.3">
      <c r="A118" s="67"/>
      <c r="E118" s="65"/>
      <c r="F118" s="65"/>
      <c r="G118" s="65"/>
      <c r="H118" s="65"/>
      <c r="I118" s="65"/>
    </row>
    <row r="119" spans="1:10" x14ac:dyDescent="0.25">
      <c r="B119" s="22" t="s">
        <v>4</v>
      </c>
      <c r="C119" s="23" t="s">
        <v>4</v>
      </c>
      <c r="D119" s="24" t="s">
        <v>4</v>
      </c>
      <c r="E119" s="23" t="s">
        <v>4</v>
      </c>
      <c r="F119" s="23" t="s">
        <v>4</v>
      </c>
      <c r="G119" s="23" t="s">
        <v>4</v>
      </c>
      <c r="H119" s="23" t="s">
        <v>4</v>
      </c>
      <c r="I119" s="24" t="s">
        <v>4</v>
      </c>
    </row>
    <row r="120" spans="1:10" ht="12" thickBot="1" x14ac:dyDescent="0.3">
      <c r="A120" s="167" t="s">
        <v>102</v>
      </c>
      <c r="B120" s="29">
        <v>2017</v>
      </c>
      <c r="C120" s="29">
        <v>2018</v>
      </c>
      <c r="D120" s="30">
        <v>2019</v>
      </c>
      <c r="E120" s="29">
        <v>2020</v>
      </c>
      <c r="F120" s="29">
        <v>2021</v>
      </c>
      <c r="G120" s="29">
        <v>2022</v>
      </c>
      <c r="H120" s="29">
        <v>2023</v>
      </c>
      <c r="I120" s="168">
        <v>2024</v>
      </c>
    </row>
    <row r="121" spans="1:10" x14ac:dyDescent="0.25">
      <c r="A121" s="5" t="s">
        <v>103</v>
      </c>
      <c r="B121" s="169">
        <v>733259.07</v>
      </c>
      <c r="C121" s="169">
        <v>462057.97</v>
      </c>
      <c r="D121" s="169">
        <v>494176.86</v>
      </c>
      <c r="E121" s="170">
        <v>505000</v>
      </c>
      <c r="F121" s="170">
        <v>516168.94</v>
      </c>
      <c r="G121" s="170">
        <v>516168.94</v>
      </c>
      <c r="H121" s="170">
        <v>516168.94</v>
      </c>
      <c r="I121" s="170">
        <v>516168.94</v>
      </c>
    </row>
    <row r="122" spans="1:10" x14ac:dyDescent="0.25">
      <c r="A122" s="5" t="s">
        <v>104</v>
      </c>
      <c r="B122" s="171">
        <v>15945870</v>
      </c>
      <c r="C122" s="171">
        <v>18288992.5</v>
      </c>
      <c r="D122" s="171">
        <v>27761534</v>
      </c>
      <c r="E122" s="172">
        <v>22621047</v>
      </c>
      <c r="F122" s="172">
        <v>23368709</v>
      </c>
      <c r="G122" s="172">
        <v>23368709</v>
      </c>
      <c r="H122" s="172">
        <v>23368709</v>
      </c>
      <c r="I122" s="172">
        <v>23368709</v>
      </c>
    </row>
    <row r="123" spans="1:10" x14ac:dyDescent="0.25">
      <c r="A123" s="5" t="s">
        <v>105</v>
      </c>
      <c r="B123" s="171">
        <v>388593.5</v>
      </c>
      <c r="C123" s="171">
        <v>306814.34000000003</v>
      </c>
      <c r="D123" s="171">
        <v>377955.27</v>
      </c>
      <c r="E123" s="172">
        <v>517667</v>
      </c>
      <c r="F123" s="172">
        <v>494643</v>
      </c>
      <c r="G123" s="172">
        <v>494643</v>
      </c>
      <c r="H123" s="172">
        <v>494643</v>
      </c>
      <c r="I123" s="172">
        <v>494643</v>
      </c>
    </row>
    <row r="124" spans="1:10" x14ac:dyDescent="0.25">
      <c r="A124" s="5" t="s">
        <v>106</v>
      </c>
      <c r="B124" s="171">
        <v>774338.73</v>
      </c>
      <c r="C124" s="171">
        <v>278828.64</v>
      </c>
      <c r="D124" s="171">
        <v>672093.55</v>
      </c>
      <c r="E124" s="172">
        <v>510000</v>
      </c>
      <c r="F124" s="172">
        <v>515149</v>
      </c>
      <c r="G124" s="172">
        <v>515149</v>
      </c>
      <c r="H124" s="172">
        <v>515149</v>
      </c>
      <c r="I124" s="172">
        <v>515149</v>
      </c>
    </row>
    <row r="125" spans="1:10" x14ac:dyDescent="0.25">
      <c r="A125" s="5" t="s">
        <v>107</v>
      </c>
      <c r="B125" s="171">
        <v>37730.75</v>
      </c>
      <c r="C125" s="171">
        <v>21342.9</v>
      </c>
      <c r="D125" s="171">
        <v>62553.63</v>
      </c>
      <c r="E125" s="172">
        <v>203016</v>
      </c>
      <c r="F125" s="172">
        <v>388810.2800000002</v>
      </c>
      <c r="G125" s="172">
        <v>258949.08000000019</v>
      </c>
      <c r="H125" s="172">
        <v>259173.57000000021</v>
      </c>
      <c r="I125" s="172">
        <v>259409.28450000021</v>
      </c>
    </row>
    <row r="126" spans="1:10" x14ac:dyDescent="0.25">
      <c r="A126" s="5" t="s">
        <v>108</v>
      </c>
      <c r="B126" s="171">
        <v>359250.53</v>
      </c>
      <c r="C126" s="171">
        <v>384003.41</v>
      </c>
      <c r="D126" s="171">
        <v>466466.9</v>
      </c>
      <c r="E126" s="172">
        <v>525685</v>
      </c>
      <c r="F126" s="172">
        <v>510567</v>
      </c>
      <c r="G126" s="172">
        <v>510567</v>
      </c>
      <c r="H126" s="172">
        <v>510567</v>
      </c>
      <c r="I126" s="172">
        <v>510567</v>
      </c>
    </row>
    <row r="127" spans="1:10" x14ac:dyDescent="0.25">
      <c r="A127" s="5" t="s">
        <v>109</v>
      </c>
      <c r="B127" s="171">
        <v>604369.43999999994</v>
      </c>
      <c r="C127" s="171">
        <v>3062265.47</v>
      </c>
      <c r="D127" s="171">
        <v>2512031.39</v>
      </c>
      <c r="E127" s="172">
        <v>826112</v>
      </c>
      <c r="F127" s="172">
        <v>2114494</v>
      </c>
      <c r="G127" s="172">
        <v>2114494</v>
      </c>
      <c r="H127" s="172">
        <v>2114494</v>
      </c>
      <c r="I127" s="172">
        <v>2114494</v>
      </c>
    </row>
    <row r="128" spans="1:10" x14ac:dyDescent="0.25">
      <c r="A128" s="5" t="s">
        <v>110</v>
      </c>
      <c r="B128" s="171">
        <v>70827.33</v>
      </c>
      <c r="C128" s="171">
        <v>82353.05</v>
      </c>
      <c r="D128" s="171">
        <v>99677.91</v>
      </c>
      <c r="E128" s="172">
        <v>68038</v>
      </c>
      <c r="F128" s="172">
        <v>99425</v>
      </c>
      <c r="G128" s="172">
        <v>99425</v>
      </c>
      <c r="H128" s="172">
        <v>99425</v>
      </c>
      <c r="I128" s="172">
        <v>99425</v>
      </c>
    </row>
    <row r="129" spans="1:10" x14ac:dyDescent="0.25">
      <c r="A129" s="5" t="s">
        <v>64</v>
      </c>
      <c r="B129" s="171">
        <f>SUM(B121:B128)</f>
        <v>18914239.350000001</v>
      </c>
      <c r="C129" s="171">
        <f>SUM(C121:C128)</f>
        <v>22886658.279999997</v>
      </c>
      <c r="D129" s="171">
        <f>SUM(D121:D128)</f>
        <v>32446489.509999998</v>
      </c>
      <c r="E129" s="172">
        <f t="shared" ref="E129:I129" si="19">SUM(E121:E128)</f>
        <v>25776565</v>
      </c>
      <c r="F129" s="172">
        <f t="shared" si="19"/>
        <v>28007966.220000003</v>
      </c>
      <c r="G129" s="172">
        <f t="shared" si="19"/>
        <v>27878105.020000003</v>
      </c>
      <c r="H129" s="172">
        <f t="shared" si="19"/>
        <v>27878329.510000002</v>
      </c>
      <c r="I129" s="172">
        <f t="shared" si="19"/>
        <v>27878565.2245</v>
      </c>
    </row>
    <row r="130" spans="1:10" s="174" customFormat="1" x14ac:dyDescent="0.25">
      <c r="B130" s="175">
        <f>B91-B129</f>
        <v>0</v>
      </c>
      <c r="C130" s="175">
        <f t="shared" ref="C130:I130" si="20">C91-C129</f>
        <v>-0.2799999974668026</v>
      </c>
      <c r="D130" s="175">
        <f t="shared" si="20"/>
        <v>0</v>
      </c>
      <c r="E130" s="175">
        <f t="shared" si="20"/>
        <v>0</v>
      </c>
      <c r="F130" s="175">
        <f t="shared" si="20"/>
        <v>0</v>
      </c>
      <c r="G130" s="175">
        <f t="shared" si="20"/>
        <v>0</v>
      </c>
      <c r="H130" s="175">
        <f t="shared" si="20"/>
        <v>0</v>
      </c>
      <c r="I130" s="175">
        <f t="shared" si="20"/>
        <v>0</v>
      </c>
      <c r="J130" s="176"/>
    </row>
    <row r="131" spans="1:10" x14ac:dyDescent="0.25">
      <c r="E131" s="65"/>
      <c r="F131" s="65"/>
      <c r="G131" s="65"/>
      <c r="H131" s="65"/>
      <c r="I131" s="65"/>
    </row>
    <row r="132" spans="1:10" ht="39" customHeight="1" x14ac:dyDescent="0.25">
      <c r="A132" s="239" t="s">
        <v>125</v>
      </c>
      <c r="B132" s="239"/>
      <c r="C132" s="239"/>
      <c r="D132" s="239"/>
      <c r="E132" s="239"/>
      <c r="F132" s="239"/>
      <c r="G132" s="239"/>
      <c r="H132" s="239"/>
      <c r="I132" s="239"/>
    </row>
    <row r="133" spans="1:10" ht="24.75" customHeight="1" x14ac:dyDescent="0.25">
      <c r="A133" s="239" t="s">
        <v>129</v>
      </c>
      <c r="B133" s="239"/>
      <c r="C133" s="239"/>
      <c r="D133" s="239"/>
      <c r="E133" s="239"/>
      <c r="F133" s="239"/>
      <c r="G133" s="239"/>
      <c r="H133" s="239"/>
      <c r="I133" s="239"/>
    </row>
    <row r="134" spans="1:10" x14ac:dyDescent="0.25">
      <c r="A134" s="239" t="s">
        <v>146</v>
      </c>
      <c r="B134" s="239"/>
      <c r="C134" s="239"/>
      <c r="D134" s="239"/>
      <c r="E134" s="239"/>
      <c r="F134" s="239"/>
      <c r="G134" s="239"/>
      <c r="H134" s="239"/>
      <c r="I134" s="239"/>
    </row>
    <row r="135" spans="1:10" s="173" customFormat="1" x14ac:dyDescent="0.25">
      <c r="A135" s="239" t="s">
        <v>127</v>
      </c>
      <c r="B135" s="239"/>
      <c r="C135" s="239"/>
      <c r="D135" s="239"/>
      <c r="E135" s="239"/>
      <c r="F135" s="239"/>
      <c r="G135" s="239"/>
      <c r="H135" s="239"/>
      <c r="I135" s="239"/>
      <c r="J135" s="137"/>
    </row>
    <row r="136" spans="1:10" x14ac:dyDescent="0.25">
      <c r="E136" s="65"/>
      <c r="F136" s="65"/>
      <c r="G136" s="65"/>
      <c r="H136" s="65"/>
      <c r="I136" s="65"/>
    </row>
    <row r="137" spans="1:10" x14ac:dyDescent="0.25">
      <c r="A137" s="213" t="s">
        <v>111</v>
      </c>
      <c r="B137" s="173"/>
      <c r="C137" s="173"/>
      <c r="D137" s="173"/>
      <c r="E137" s="185"/>
      <c r="F137" s="185"/>
      <c r="G137" s="185"/>
      <c r="H137" s="185"/>
      <c r="I137" s="185"/>
    </row>
    <row r="138" spans="1:10" x14ac:dyDescent="0.25">
      <c r="A138" s="173" t="s">
        <v>121</v>
      </c>
      <c r="B138" s="173"/>
      <c r="C138" s="173"/>
      <c r="D138" s="173"/>
      <c r="E138" s="185"/>
      <c r="F138" s="185"/>
      <c r="G138" s="185"/>
      <c r="H138" s="185"/>
      <c r="I138" s="185"/>
    </row>
    <row r="139" spans="1:10" ht="36.75" customHeight="1" x14ac:dyDescent="0.25">
      <c r="A139" s="239" t="s">
        <v>126</v>
      </c>
      <c r="B139" s="239"/>
      <c r="C139" s="239"/>
      <c r="D139" s="239"/>
      <c r="E139" s="239"/>
      <c r="F139" s="239"/>
      <c r="G139" s="239"/>
      <c r="H139" s="239"/>
      <c r="I139" s="239"/>
    </row>
    <row r="140" spans="1:10" s="173" customFormat="1" ht="24" customHeight="1" x14ac:dyDescent="0.25">
      <c r="A140" s="240" t="s">
        <v>144</v>
      </c>
      <c r="B140" s="240"/>
      <c r="C140" s="240"/>
      <c r="D140" s="240"/>
      <c r="E140" s="240"/>
      <c r="F140" s="240"/>
      <c r="G140" s="240"/>
      <c r="H140" s="240"/>
      <c r="I140" s="240"/>
      <c r="J140" s="137"/>
    </row>
    <row r="141" spans="1:10" s="173" customFormat="1" x14ac:dyDescent="0.25">
      <c r="A141" s="173" t="s">
        <v>128</v>
      </c>
      <c r="E141" s="185"/>
      <c r="F141" s="185"/>
      <c r="G141" s="185"/>
      <c r="H141" s="185"/>
      <c r="I141" s="185"/>
      <c r="J141" s="137"/>
    </row>
    <row r="142" spans="1:10" s="173" customFormat="1" ht="35.25" customHeight="1" x14ac:dyDescent="0.25">
      <c r="A142" s="241" t="s">
        <v>132</v>
      </c>
      <c r="B142" s="242"/>
      <c r="C142" s="242"/>
      <c r="D142" s="242"/>
      <c r="E142" s="242"/>
      <c r="F142" s="242"/>
      <c r="G142" s="242"/>
      <c r="H142" s="242"/>
      <c r="I142" s="242"/>
      <c r="J142" s="137"/>
    </row>
    <row r="143" spans="1:10" x14ac:dyDescent="0.25">
      <c r="A143" s="173"/>
      <c r="B143" s="173"/>
      <c r="C143" s="173"/>
      <c r="D143" s="173"/>
      <c r="E143" s="185"/>
      <c r="F143" s="185"/>
      <c r="G143" s="185"/>
      <c r="H143" s="185"/>
      <c r="I143" s="185"/>
    </row>
    <row r="144" spans="1:10" x14ac:dyDescent="0.25">
      <c r="A144" s="214" t="s">
        <v>112</v>
      </c>
      <c r="B144" s="173"/>
      <c r="C144" s="173"/>
      <c r="D144" s="173"/>
      <c r="E144" s="185"/>
      <c r="F144" s="185"/>
      <c r="G144" s="185"/>
      <c r="H144" s="185"/>
      <c r="I144" s="185"/>
    </row>
    <row r="145" spans="1:10" ht="24" customHeight="1" x14ac:dyDescent="0.25">
      <c r="A145" s="239" t="s">
        <v>130</v>
      </c>
      <c r="B145" s="239"/>
      <c r="C145" s="239"/>
      <c r="D145" s="239"/>
      <c r="E145" s="239"/>
      <c r="F145" s="239"/>
      <c r="G145" s="239"/>
      <c r="H145" s="239"/>
      <c r="I145" s="239"/>
    </row>
    <row r="146" spans="1:10" x14ac:dyDescent="0.25">
      <c r="A146" s="173" t="s">
        <v>131</v>
      </c>
      <c r="B146" s="173"/>
      <c r="C146" s="173"/>
      <c r="D146" s="173"/>
      <c r="E146" s="185"/>
      <c r="F146" s="185"/>
      <c r="G146" s="185"/>
      <c r="H146" s="185"/>
      <c r="I146" s="185"/>
    </row>
    <row r="147" spans="1:10" x14ac:dyDescent="0.25">
      <c r="A147" s="173" t="s">
        <v>119</v>
      </c>
      <c r="B147" s="173"/>
      <c r="C147" s="173"/>
      <c r="D147" s="173"/>
      <c r="E147" s="185"/>
      <c r="F147" s="185"/>
      <c r="G147" s="185"/>
      <c r="H147" s="185"/>
      <c r="I147" s="185"/>
    </row>
    <row r="148" spans="1:10" s="173" customFormat="1" ht="24.75" customHeight="1" x14ac:dyDescent="0.25">
      <c r="A148" s="240" t="s">
        <v>145</v>
      </c>
      <c r="B148" s="240"/>
      <c r="C148" s="240"/>
      <c r="D148" s="240"/>
      <c r="E148" s="240"/>
      <c r="F148" s="240"/>
      <c r="G148" s="240"/>
      <c r="H148" s="240"/>
      <c r="I148" s="240"/>
      <c r="J148" s="137"/>
    </row>
    <row r="149" spans="1:10" s="173" customFormat="1" x14ac:dyDescent="0.25">
      <c r="A149" s="173" t="s">
        <v>122</v>
      </c>
      <c r="E149" s="185"/>
      <c r="F149" s="185"/>
      <c r="G149" s="185"/>
      <c r="H149" s="185"/>
      <c r="I149" s="185"/>
      <c r="J149" s="137"/>
    </row>
    <row r="150" spans="1:10" s="173" customFormat="1" x14ac:dyDescent="0.25">
      <c r="A150" s="173" t="s">
        <v>113</v>
      </c>
      <c r="E150" s="185"/>
      <c r="F150" s="185"/>
      <c r="G150" s="185"/>
      <c r="H150" s="185"/>
      <c r="I150" s="185"/>
      <c r="J150" s="137"/>
    </row>
    <row r="151" spans="1:10" s="173" customFormat="1" ht="72.75" customHeight="1" x14ac:dyDescent="0.25">
      <c r="A151" s="239" t="s">
        <v>123</v>
      </c>
      <c r="B151" s="239"/>
      <c r="C151" s="239"/>
      <c r="D151" s="239"/>
      <c r="E151" s="239"/>
      <c r="F151" s="239"/>
      <c r="G151" s="239"/>
      <c r="H151" s="239"/>
      <c r="I151" s="239"/>
      <c r="J151" s="137"/>
    </row>
    <row r="152" spans="1:10" s="173" customFormat="1" x14ac:dyDescent="0.25">
      <c r="A152" s="173" t="s">
        <v>114</v>
      </c>
      <c r="E152" s="185"/>
      <c r="F152" s="185"/>
      <c r="G152" s="185"/>
      <c r="H152" s="185"/>
      <c r="I152" s="185"/>
      <c r="J152" s="137"/>
    </row>
    <row r="153" spans="1:10" x14ac:dyDescent="0.25">
      <c r="A153" s="173" t="s">
        <v>115</v>
      </c>
      <c r="B153" s="173"/>
      <c r="C153" s="173"/>
      <c r="D153" s="173"/>
      <c r="E153" s="185"/>
      <c r="F153" s="185"/>
      <c r="G153" s="185"/>
      <c r="H153" s="185"/>
      <c r="I153" s="185"/>
    </row>
    <row r="154" spans="1:10" ht="71.25" customHeight="1" x14ac:dyDescent="0.25">
      <c r="A154" s="239" t="s">
        <v>116</v>
      </c>
      <c r="B154" s="239"/>
      <c r="C154" s="239"/>
      <c r="D154" s="239"/>
      <c r="E154" s="239"/>
      <c r="F154" s="239"/>
      <c r="G154" s="239"/>
      <c r="H154" s="239"/>
      <c r="I154" s="239"/>
    </row>
    <row r="155" spans="1:10" s="173" customFormat="1" x14ac:dyDescent="0.25">
      <c r="A155" s="173" t="s">
        <v>133</v>
      </c>
      <c r="E155" s="185"/>
      <c r="F155" s="185"/>
      <c r="G155" s="185"/>
      <c r="H155" s="185"/>
      <c r="I155" s="185"/>
      <c r="J155" s="137"/>
    </row>
    <row r="156" spans="1:10" s="173" customFormat="1" x14ac:dyDescent="0.25">
      <c r="A156" s="173" t="s">
        <v>134</v>
      </c>
      <c r="E156" s="185"/>
      <c r="F156" s="185"/>
      <c r="G156" s="185"/>
      <c r="H156" s="185"/>
      <c r="I156" s="185"/>
      <c r="J156" s="137"/>
    </row>
    <row r="157" spans="1:10" x14ac:dyDescent="0.25">
      <c r="A157" s="173" t="s">
        <v>135</v>
      </c>
      <c r="B157" s="173"/>
      <c r="C157" s="173"/>
      <c r="D157" s="173"/>
      <c r="E157" s="185"/>
      <c r="F157" s="185"/>
      <c r="G157" s="185"/>
      <c r="H157" s="185"/>
      <c r="I157" s="185"/>
    </row>
    <row r="158" spans="1:10" s="173" customFormat="1" x14ac:dyDescent="0.25">
      <c r="A158" s="173" t="s">
        <v>136</v>
      </c>
      <c r="E158" s="185"/>
      <c r="F158" s="185"/>
      <c r="G158" s="185"/>
      <c r="H158" s="185"/>
      <c r="I158" s="185"/>
      <c r="J158" s="137"/>
    </row>
    <row r="159" spans="1:10" s="173" customFormat="1" x14ac:dyDescent="0.25">
      <c r="A159" s="173" t="s">
        <v>137</v>
      </c>
      <c r="E159" s="185"/>
      <c r="F159" s="185"/>
      <c r="G159" s="185"/>
      <c r="H159" s="185"/>
      <c r="I159" s="185"/>
      <c r="J159" s="137"/>
    </row>
    <row r="160" spans="1:10" s="173" customFormat="1" x14ac:dyDescent="0.25">
      <c r="A160" s="173" t="s">
        <v>138</v>
      </c>
      <c r="E160" s="185"/>
      <c r="F160" s="185"/>
      <c r="G160" s="185"/>
      <c r="H160" s="185"/>
      <c r="I160" s="185"/>
      <c r="J160" s="137"/>
    </row>
    <row r="161" spans="1:9" ht="34.5" customHeight="1" x14ac:dyDescent="0.25">
      <c r="A161" s="239" t="s">
        <v>139</v>
      </c>
      <c r="B161" s="239"/>
      <c r="C161" s="239"/>
      <c r="D161" s="239"/>
      <c r="E161" s="239"/>
      <c r="F161" s="239"/>
      <c r="G161" s="239"/>
      <c r="H161" s="239"/>
      <c r="I161" s="239"/>
    </row>
    <row r="162" spans="1:9" x14ac:dyDescent="0.25">
      <c r="A162" s="240" t="s">
        <v>140</v>
      </c>
      <c r="B162" s="240"/>
      <c r="C162" s="240"/>
      <c r="D162" s="240"/>
      <c r="E162" s="240"/>
      <c r="F162" s="240"/>
      <c r="G162" s="240"/>
      <c r="H162" s="240"/>
      <c r="I162" s="240"/>
    </row>
    <row r="163" spans="1:9" x14ac:dyDescent="0.25">
      <c r="A163" s="173" t="s">
        <v>141</v>
      </c>
      <c r="B163" s="173"/>
      <c r="C163" s="173"/>
      <c r="D163" s="173"/>
      <c r="E163" s="185"/>
      <c r="F163" s="185"/>
      <c r="G163" s="185"/>
      <c r="H163" s="185"/>
      <c r="I163" s="185"/>
    </row>
    <row r="164" spans="1:9" ht="36" customHeight="1" x14ac:dyDescent="0.25">
      <c r="A164" s="239" t="s">
        <v>142</v>
      </c>
      <c r="B164" s="239"/>
      <c r="C164" s="239"/>
      <c r="D164" s="239"/>
      <c r="E164" s="239"/>
      <c r="F164" s="239"/>
      <c r="G164" s="239"/>
      <c r="H164" s="239"/>
      <c r="I164" s="239"/>
    </row>
    <row r="165" spans="1:9" x14ac:dyDescent="0.25">
      <c r="A165" s="173" t="s">
        <v>143</v>
      </c>
      <c r="B165" s="173"/>
      <c r="C165" s="173"/>
      <c r="D165" s="173"/>
      <c r="E165" s="185"/>
      <c r="F165" s="185"/>
      <c r="G165" s="185"/>
      <c r="H165" s="185"/>
      <c r="I165" s="185"/>
    </row>
    <row r="166" spans="1:9" x14ac:dyDescent="0.25">
      <c r="A166" s="173"/>
      <c r="B166" s="173"/>
      <c r="C166" s="173"/>
      <c r="D166" s="173"/>
      <c r="E166" s="185"/>
      <c r="F166" s="185"/>
      <c r="G166" s="185"/>
      <c r="H166" s="185"/>
      <c r="I166" s="185"/>
    </row>
    <row r="167" spans="1:9" ht="35.25" customHeight="1" x14ac:dyDescent="0.25">
      <c r="A167" s="239" t="s">
        <v>120</v>
      </c>
      <c r="B167" s="239"/>
      <c r="C167" s="239"/>
      <c r="D167" s="239"/>
      <c r="E167" s="239"/>
      <c r="F167" s="239"/>
      <c r="G167" s="239"/>
      <c r="H167" s="239"/>
      <c r="I167" s="239"/>
    </row>
    <row r="168" spans="1:9" x14ac:dyDescent="0.25">
      <c r="A168" s="173"/>
      <c r="B168" s="173"/>
      <c r="C168" s="173"/>
      <c r="D168" s="173"/>
      <c r="E168" s="185"/>
      <c r="F168" s="185"/>
      <c r="G168" s="185"/>
      <c r="H168" s="185"/>
      <c r="I168" s="185"/>
    </row>
    <row r="169" spans="1:9" x14ac:dyDescent="0.25">
      <c r="A169" s="173" t="s">
        <v>117</v>
      </c>
      <c r="B169" s="173"/>
      <c r="C169" s="173"/>
      <c r="D169" s="173"/>
      <c r="E169" s="185"/>
      <c r="F169" s="185"/>
      <c r="G169" s="185"/>
      <c r="H169" s="185"/>
      <c r="I169" s="185"/>
    </row>
    <row r="170" spans="1:9" x14ac:dyDescent="0.25">
      <c r="A170" s="173"/>
      <c r="B170" s="173"/>
      <c r="C170" s="173"/>
      <c r="D170" s="173"/>
      <c r="E170" s="185"/>
      <c r="F170" s="185"/>
      <c r="G170" s="185"/>
      <c r="H170" s="185"/>
      <c r="I170" s="185"/>
    </row>
    <row r="171" spans="1:9" x14ac:dyDescent="0.25">
      <c r="A171" s="173" t="s">
        <v>147</v>
      </c>
      <c r="B171" s="173"/>
      <c r="C171" s="173"/>
      <c r="D171" s="173"/>
      <c r="E171" s="185"/>
      <c r="F171" s="185"/>
      <c r="G171" s="185"/>
      <c r="H171" s="185"/>
      <c r="I171" s="185"/>
    </row>
    <row r="172" spans="1:9" x14ac:dyDescent="0.25">
      <c r="A172" s="173" t="s">
        <v>148</v>
      </c>
      <c r="B172" s="173"/>
      <c r="C172" s="173"/>
      <c r="D172" s="173"/>
      <c r="E172" s="185"/>
      <c r="F172" s="185"/>
      <c r="G172" s="185"/>
      <c r="H172" s="185"/>
      <c r="I172" s="185"/>
    </row>
    <row r="173" spans="1:9" x14ac:dyDescent="0.25">
      <c r="A173" s="173"/>
      <c r="B173" s="173"/>
      <c r="C173" s="173"/>
      <c r="D173" s="173"/>
      <c r="E173" s="185"/>
      <c r="F173" s="185"/>
      <c r="G173" s="185"/>
      <c r="H173" s="185"/>
      <c r="I173" s="185"/>
    </row>
    <row r="174" spans="1:9" x14ac:dyDescent="0.25">
      <c r="A174" s="173"/>
      <c r="B174" s="173"/>
      <c r="C174" s="173"/>
      <c r="D174" s="173"/>
      <c r="E174" s="185"/>
      <c r="F174" s="185"/>
      <c r="G174" s="185"/>
      <c r="H174" s="185"/>
      <c r="I174" s="185"/>
    </row>
    <row r="175" spans="1:9" x14ac:dyDescent="0.25">
      <c r="A175" s="173"/>
      <c r="B175" s="173"/>
      <c r="C175" s="173"/>
      <c r="D175" s="173"/>
      <c r="E175" s="185"/>
      <c r="F175" s="185"/>
      <c r="G175" s="185"/>
      <c r="H175" s="185"/>
      <c r="I175" s="185"/>
    </row>
    <row r="176" spans="1:9" x14ac:dyDescent="0.25">
      <c r="A176" s="173"/>
      <c r="B176" s="173"/>
      <c r="C176" s="173"/>
      <c r="D176" s="173"/>
      <c r="E176" s="185"/>
      <c r="F176" s="185"/>
      <c r="G176" s="185"/>
      <c r="H176" s="185"/>
      <c r="I176" s="185"/>
    </row>
    <row r="177" spans="1:9" x14ac:dyDescent="0.25">
      <c r="A177" s="173"/>
      <c r="B177" s="173"/>
      <c r="C177" s="173"/>
      <c r="D177" s="173"/>
      <c r="E177" s="185"/>
      <c r="F177" s="185"/>
      <c r="G177" s="185"/>
      <c r="H177" s="185"/>
      <c r="I177" s="185"/>
    </row>
    <row r="178" spans="1:9" x14ac:dyDescent="0.25">
      <c r="A178" s="173"/>
      <c r="B178" s="173"/>
      <c r="C178" s="173"/>
      <c r="D178" s="173"/>
      <c r="E178" s="185"/>
      <c r="F178" s="185"/>
      <c r="G178" s="185"/>
      <c r="H178" s="185"/>
      <c r="I178" s="185"/>
    </row>
    <row r="179" spans="1:9" x14ac:dyDescent="0.25">
      <c r="A179" s="173"/>
      <c r="B179" s="173"/>
      <c r="C179" s="173"/>
      <c r="D179" s="173"/>
      <c r="E179" s="185"/>
      <c r="F179" s="185"/>
      <c r="G179" s="185"/>
      <c r="H179" s="185"/>
      <c r="I179" s="185"/>
    </row>
    <row r="180" spans="1:9" x14ac:dyDescent="0.25">
      <c r="A180" s="173"/>
      <c r="B180" s="173"/>
      <c r="C180" s="173"/>
      <c r="D180" s="173"/>
      <c r="E180" s="185"/>
      <c r="F180" s="185"/>
      <c r="G180" s="185"/>
      <c r="H180" s="185"/>
      <c r="I180" s="185"/>
    </row>
    <row r="181" spans="1:9" x14ac:dyDescent="0.25">
      <c r="A181" s="173"/>
      <c r="B181" s="173"/>
      <c r="C181" s="173"/>
      <c r="D181" s="173"/>
      <c r="E181" s="185"/>
      <c r="F181" s="185"/>
      <c r="G181" s="185"/>
      <c r="H181" s="185"/>
      <c r="I181" s="185"/>
    </row>
    <row r="182" spans="1:9" x14ac:dyDescent="0.25">
      <c r="A182" s="173"/>
      <c r="B182" s="173"/>
      <c r="C182" s="173"/>
      <c r="D182" s="173"/>
      <c r="E182" s="185"/>
      <c r="F182" s="185"/>
      <c r="G182" s="185"/>
      <c r="H182" s="185"/>
      <c r="I182" s="185"/>
    </row>
    <row r="183" spans="1:9" x14ac:dyDescent="0.25">
      <c r="A183" s="173"/>
      <c r="B183" s="173"/>
      <c r="C183" s="173"/>
      <c r="D183" s="173"/>
      <c r="E183" s="185"/>
      <c r="F183" s="185"/>
      <c r="G183" s="185"/>
      <c r="H183" s="185"/>
      <c r="I183" s="185"/>
    </row>
    <row r="184" spans="1:9" x14ac:dyDescent="0.25">
      <c r="A184" s="173"/>
      <c r="B184" s="173"/>
      <c r="C184" s="173"/>
      <c r="D184" s="173"/>
      <c r="E184" s="185"/>
      <c r="F184" s="185"/>
      <c r="G184" s="185"/>
      <c r="H184" s="185"/>
      <c r="I184" s="185"/>
    </row>
    <row r="185" spans="1:9" x14ac:dyDescent="0.25">
      <c r="A185" s="173"/>
      <c r="B185" s="173"/>
      <c r="C185" s="173"/>
      <c r="D185" s="173"/>
      <c r="E185" s="185"/>
      <c r="F185" s="185"/>
      <c r="G185" s="185"/>
      <c r="H185" s="185"/>
      <c r="I185" s="185"/>
    </row>
    <row r="186" spans="1:9" x14ac:dyDescent="0.25">
      <c r="A186" s="173"/>
      <c r="B186" s="173"/>
      <c r="C186" s="173"/>
      <c r="D186" s="173"/>
      <c r="E186" s="185"/>
      <c r="F186" s="185"/>
      <c r="G186" s="185"/>
      <c r="H186" s="185"/>
      <c r="I186" s="185"/>
    </row>
    <row r="187" spans="1:9" x14ac:dyDescent="0.25">
      <c r="A187" s="173"/>
      <c r="B187" s="173"/>
      <c r="C187" s="173"/>
      <c r="D187" s="173"/>
      <c r="E187" s="185"/>
      <c r="F187" s="185"/>
      <c r="G187" s="185"/>
      <c r="H187" s="185"/>
      <c r="I187" s="185"/>
    </row>
    <row r="188" spans="1:9" x14ac:dyDescent="0.25">
      <c r="A188" s="173"/>
      <c r="B188" s="173"/>
      <c r="C188" s="173"/>
      <c r="D188" s="173"/>
      <c r="E188" s="185"/>
      <c r="F188" s="185"/>
      <c r="G188" s="185"/>
      <c r="H188" s="185"/>
      <c r="I188" s="185"/>
    </row>
    <row r="189" spans="1:9" x14ac:dyDescent="0.25">
      <c r="A189" s="173"/>
      <c r="B189" s="173"/>
      <c r="C189" s="173"/>
      <c r="D189" s="173"/>
      <c r="E189" s="185"/>
      <c r="F189" s="185"/>
      <c r="G189" s="185"/>
      <c r="H189" s="185"/>
      <c r="I189" s="185"/>
    </row>
    <row r="190" spans="1:9" x14ac:dyDescent="0.25">
      <c r="A190" s="173"/>
      <c r="B190" s="173"/>
      <c r="C190" s="173"/>
      <c r="D190" s="173"/>
      <c r="E190" s="185"/>
      <c r="F190" s="185"/>
      <c r="G190" s="185"/>
      <c r="H190" s="185"/>
      <c r="I190" s="185"/>
    </row>
    <row r="191" spans="1:9" x14ac:dyDescent="0.25">
      <c r="A191" s="173"/>
      <c r="B191" s="173"/>
      <c r="C191" s="173"/>
      <c r="D191" s="173"/>
      <c r="E191" s="185"/>
      <c r="F191" s="185"/>
      <c r="G191" s="185"/>
      <c r="H191" s="185"/>
      <c r="I191" s="185"/>
    </row>
    <row r="192" spans="1:9" x14ac:dyDescent="0.25">
      <c r="A192" s="173"/>
      <c r="B192" s="173"/>
      <c r="C192" s="173"/>
      <c r="D192" s="173"/>
      <c r="E192" s="185"/>
      <c r="F192" s="185"/>
      <c r="G192" s="185"/>
      <c r="H192" s="185"/>
      <c r="I192" s="185"/>
    </row>
    <row r="193" spans="1:9" x14ac:dyDescent="0.25">
      <c r="A193" s="173"/>
      <c r="B193" s="173"/>
      <c r="C193" s="173"/>
      <c r="D193" s="173"/>
      <c r="E193" s="185"/>
      <c r="F193" s="185"/>
      <c r="G193" s="185"/>
      <c r="H193" s="185"/>
      <c r="I193" s="185"/>
    </row>
    <row r="194" spans="1:9" x14ac:dyDescent="0.25">
      <c r="A194" s="173"/>
      <c r="B194" s="173"/>
      <c r="C194" s="173"/>
      <c r="D194" s="173"/>
      <c r="E194" s="185"/>
      <c r="F194" s="185"/>
      <c r="G194" s="185"/>
      <c r="H194" s="185"/>
      <c r="I194" s="185"/>
    </row>
    <row r="195" spans="1:9" x14ac:dyDescent="0.25">
      <c r="A195" s="173"/>
      <c r="B195" s="173"/>
      <c r="C195" s="173"/>
      <c r="D195" s="173"/>
      <c r="E195" s="185"/>
      <c r="F195" s="185"/>
      <c r="G195" s="185"/>
      <c r="H195" s="185"/>
      <c r="I195" s="185"/>
    </row>
    <row r="196" spans="1:9" x14ac:dyDescent="0.25">
      <c r="A196" s="173"/>
      <c r="B196" s="173"/>
      <c r="C196" s="173"/>
      <c r="D196" s="173"/>
      <c r="E196" s="185"/>
      <c r="F196" s="185"/>
      <c r="G196" s="185"/>
      <c r="H196" s="185"/>
      <c r="I196" s="185"/>
    </row>
    <row r="197" spans="1:9" x14ac:dyDescent="0.25">
      <c r="A197" s="173"/>
      <c r="B197" s="173"/>
      <c r="C197" s="173"/>
      <c r="D197" s="173"/>
      <c r="E197" s="185"/>
      <c r="F197" s="185"/>
      <c r="G197" s="185"/>
      <c r="H197" s="185"/>
      <c r="I197" s="185"/>
    </row>
    <row r="198" spans="1:9" x14ac:dyDescent="0.25">
      <c r="A198" s="173"/>
      <c r="B198" s="173"/>
      <c r="C198" s="173"/>
      <c r="D198" s="173"/>
      <c r="E198" s="185"/>
      <c r="F198" s="185"/>
      <c r="G198" s="185"/>
      <c r="H198" s="185"/>
      <c r="I198" s="185"/>
    </row>
    <row r="199" spans="1:9" x14ac:dyDescent="0.25">
      <c r="E199" s="65"/>
      <c r="F199" s="65"/>
      <c r="G199" s="65"/>
      <c r="H199" s="65"/>
      <c r="I199" s="65"/>
    </row>
    <row r="200" spans="1:9" x14ac:dyDescent="0.25">
      <c r="E200" s="65"/>
      <c r="F200" s="65"/>
      <c r="G200" s="65"/>
      <c r="H200" s="65"/>
      <c r="I200" s="65"/>
    </row>
    <row r="201" spans="1:9" x14ac:dyDescent="0.25">
      <c r="E201" s="65"/>
      <c r="F201" s="65"/>
      <c r="G201" s="65"/>
      <c r="H201" s="65"/>
      <c r="I201" s="65"/>
    </row>
    <row r="202" spans="1:9" x14ac:dyDescent="0.25">
      <c r="E202" s="65"/>
      <c r="F202" s="65"/>
      <c r="G202" s="65"/>
      <c r="H202" s="65"/>
      <c r="I202" s="65"/>
    </row>
    <row r="203" spans="1:9" x14ac:dyDescent="0.25">
      <c r="E203" s="65"/>
      <c r="F203" s="65"/>
      <c r="G203" s="65"/>
      <c r="H203" s="65"/>
      <c r="I203" s="65"/>
    </row>
    <row r="204" spans="1:9" x14ac:dyDescent="0.25">
      <c r="E204" s="65"/>
      <c r="F204" s="65"/>
      <c r="G204" s="65"/>
      <c r="H204" s="65"/>
      <c r="I204" s="65"/>
    </row>
    <row r="205" spans="1:9" x14ac:dyDescent="0.25">
      <c r="E205" s="65"/>
      <c r="F205" s="65"/>
      <c r="G205" s="65"/>
      <c r="H205" s="65"/>
      <c r="I205" s="65"/>
    </row>
    <row r="206" spans="1:9" x14ac:dyDescent="0.25">
      <c r="E206" s="65"/>
      <c r="F206" s="65"/>
      <c r="G206" s="65"/>
      <c r="H206" s="65"/>
      <c r="I206" s="65"/>
    </row>
    <row r="207" spans="1:9" x14ac:dyDescent="0.25">
      <c r="E207" s="65"/>
      <c r="F207" s="65"/>
      <c r="G207" s="65"/>
      <c r="H207" s="65"/>
      <c r="I207" s="65"/>
    </row>
    <row r="208" spans="1:9" x14ac:dyDescent="0.25">
      <c r="E208" s="65"/>
      <c r="F208" s="65"/>
      <c r="G208" s="65"/>
      <c r="H208" s="65"/>
      <c r="I208" s="65"/>
    </row>
    <row r="209" spans="5:9" x14ac:dyDescent="0.25">
      <c r="E209" s="65"/>
      <c r="F209" s="65"/>
      <c r="G209" s="65"/>
      <c r="H209" s="65"/>
      <c r="I209" s="65"/>
    </row>
    <row r="210" spans="5:9" x14ac:dyDescent="0.25">
      <c r="E210" s="65"/>
      <c r="F210" s="65"/>
      <c r="G210" s="65"/>
      <c r="H210" s="65"/>
      <c r="I210" s="65"/>
    </row>
    <row r="211" spans="5:9" x14ac:dyDescent="0.25">
      <c r="E211" s="65"/>
      <c r="F211" s="65"/>
      <c r="G211" s="65"/>
      <c r="H211" s="65"/>
      <c r="I211" s="65"/>
    </row>
    <row r="212" spans="5:9" x14ac:dyDescent="0.25">
      <c r="E212" s="65"/>
      <c r="F212" s="65"/>
      <c r="G212" s="65"/>
      <c r="H212" s="65"/>
      <c r="I212" s="65"/>
    </row>
    <row r="213" spans="5:9" x14ac:dyDescent="0.25">
      <c r="E213" s="65"/>
      <c r="F213" s="65"/>
      <c r="G213" s="65"/>
      <c r="H213" s="65"/>
      <c r="I213" s="65"/>
    </row>
    <row r="214" spans="5:9" x14ac:dyDescent="0.25">
      <c r="E214" s="65"/>
      <c r="F214" s="65"/>
      <c r="G214" s="65"/>
      <c r="H214" s="65"/>
      <c r="I214" s="65"/>
    </row>
    <row r="215" spans="5:9" x14ac:dyDescent="0.25">
      <c r="E215" s="65"/>
      <c r="F215" s="65"/>
      <c r="G215" s="65"/>
      <c r="H215" s="65"/>
      <c r="I215" s="65"/>
    </row>
    <row r="216" spans="5:9" x14ac:dyDescent="0.25">
      <c r="E216" s="65"/>
      <c r="F216" s="65"/>
      <c r="G216" s="65"/>
      <c r="H216" s="65"/>
      <c r="I216" s="65"/>
    </row>
    <row r="217" spans="5:9" x14ac:dyDescent="0.25">
      <c r="E217" s="65"/>
      <c r="F217" s="65"/>
      <c r="G217" s="65"/>
      <c r="H217" s="65"/>
      <c r="I217" s="65"/>
    </row>
    <row r="218" spans="5:9" x14ac:dyDescent="0.25">
      <c r="E218" s="65"/>
      <c r="F218" s="65"/>
      <c r="G218" s="65"/>
      <c r="H218" s="65"/>
      <c r="I218" s="65"/>
    </row>
    <row r="219" spans="5:9" x14ac:dyDescent="0.25">
      <c r="E219" s="65"/>
      <c r="F219" s="65"/>
      <c r="G219" s="65"/>
      <c r="H219" s="65"/>
      <c r="I219" s="65"/>
    </row>
    <row r="220" spans="5:9" x14ac:dyDescent="0.25">
      <c r="E220" s="65"/>
      <c r="F220" s="65"/>
      <c r="G220" s="65"/>
      <c r="H220" s="65"/>
      <c r="I220" s="65"/>
    </row>
    <row r="221" spans="5:9" x14ac:dyDescent="0.25">
      <c r="E221" s="65"/>
      <c r="F221" s="65"/>
      <c r="G221" s="65"/>
      <c r="H221" s="65"/>
      <c r="I221" s="65"/>
    </row>
    <row r="222" spans="5:9" x14ac:dyDescent="0.25">
      <c r="E222" s="65"/>
      <c r="F222" s="65"/>
      <c r="G222" s="65"/>
      <c r="H222" s="65"/>
      <c r="I222" s="65"/>
    </row>
    <row r="223" spans="5:9" x14ac:dyDescent="0.25">
      <c r="E223" s="65"/>
      <c r="F223" s="65"/>
      <c r="G223" s="65"/>
      <c r="H223" s="65"/>
      <c r="I223" s="65"/>
    </row>
    <row r="224" spans="5:9" x14ac:dyDescent="0.25">
      <c r="E224" s="65"/>
      <c r="F224" s="65"/>
      <c r="G224" s="65"/>
      <c r="H224" s="65"/>
      <c r="I224" s="65"/>
    </row>
    <row r="225" spans="5:9" x14ac:dyDescent="0.25">
      <c r="E225" s="65"/>
      <c r="F225" s="65"/>
      <c r="G225" s="65"/>
      <c r="H225" s="65"/>
      <c r="I225" s="65"/>
    </row>
    <row r="226" spans="5:9" x14ac:dyDescent="0.25">
      <c r="E226" s="65"/>
      <c r="F226" s="65"/>
      <c r="G226" s="65"/>
      <c r="H226" s="65"/>
      <c r="I226" s="65"/>
    </row>
    <row r="227" spans="5:9" x14ac:dyDescent="0.25">
      <c r="E227" s="65"/>
      <c r="F227" s="65"/>
      <c r="G227" s="65"/>
      <c r="H227" s="65"/>
      <c r="I227" s="65"/>
    </row>
    <row r="228" spans="5:9" x14ac:dyDescent="0.25">
      <c r="E228" s="65"/>
      <c r="F228" s="65"/>
      <c r="G228" s="65"/>
      <c r="H228" s="65"/>
      <c r="I228" s="65"/>
    </row>
    <row r="229" spans="5:9" x14ac:dyDescent="0.25">
      <c r="E229" s="65"/>
      <c r="F229" s="65"/>
      <c r="G229" s="65"/>
      <c r="H229" s="65"/>
      <c r="I229" s="65"/>
    </row>
    <row r="230" spans="5:9" x14ac:dyDescent="0.25">
      <c r="E230" s="65"/>
      <c r="F230" s="65"/>
      <c r="G230" s="65"/>
      <c r="H230" s="65"/>
      <c r="I230" s="65"/>
    </row>
    <row r="231" spans="5:9" x14ac:dyDescent="0.25">
      <c r="E231" s="65"/>
      <c r="F231" s="65"/>
      <c r="G231" s="65"/>
      <c r="H231" s="65"/>
      <c r="I231" s="65"/>
    </row>
    <row r="232" spans="5:9" x14ac:dyDescent="0.25">
      <c r="E232" s="65"/>
      <c r="F232" s="65"/>
      <c r="G232" s="65"/>
      <c r="H232" s="65"/>
      <c r="I232" s="65"/>
    </row>
    <row r="233" spans="5:9" x14ac:dyDescent="0.25">
      <c r="E233" s="65"/>
      <c r="F233" s="65"/>
      <c r="G233" s="65"/>
      <c r="H233" s="65"/>
      <c r="I233" s="65"/>
    </row>
    <row r="234" spans="5:9" x14ac:dyDescent="0.25">
      <c r="E234" s="65"/>
      <c r="F234" s="65"/>
      <c r="G234" s="65"/>
      <c r="H234" s="65"/>
      <c r="I234" s="65"/>
    </row>
    <row r="235" spans="5:9" x14ac:dyDescent="0.25">
      <c r="E235" s="65"/>
      <c r="F235" s="65"/>
      <c r="G235" s="65"/>
      <c r="H235" s="65"/>
      <c r="I235" s="65"/>
    </row>
    <row r="236" spans="5:9" x14ac:dyDescent="0.25">
      <c r="E236" s="65"/>
      <c r="F236" s="65"/>
      <c r="G236" s="65"/>
      <c r="H236" s="65"/>
      <c r="I236" s="65"/>
    </row>
    <row r="237" spans="5:9" x14ac:dyDescent="0.25">
      <c r="E237" s="65"/>
      <c r="F237" s="65"/>
      <c r="G237" s="65"/>
      <c r="H237" s="65"/>
      <c r="I237" s="65"/>
    </row>
    <row r="238" spans="5:9" x14ac:dyDescent="0.25">
      <c r="E238" s="65"/>
      <c r="F238" s="65"/>
      <c r="G238" s="65"/>
      <c r="H238" s="65"/>
      <c r="I238" s="65"/>
    </row>
    <row r="239" spans="5:9" x14ac:dyDescent="0.25">
      <c r="E239" s="65"/>
      <c r="F239" s="65"/>
      <c r="G239" s="65"/>
      <c r="H239" s="65"/>
      <c r="I239" s="65"/>
    </row>
    <row r="240" spans="5:9" x14ac:dyDescent="0.25">
      <c r="E240" s="65"/>
      <c r="F240" s="65"/>
      <c r="G240" s="65"/>
      <c r="H240" s="65"/>
      <c r="I240" s="65"/>
    </row>
    <row r="241" spans="5:9" x14ac:dyDescent="0.25">
      <c r="E241" s="65"/>
      <c r="F241" s="65"/>
      <c r="G241" s="65"/>
      <c r="H241" s="65"/>
      <c r="I241" s="65"/>
    </row>
    <row r="242" spans="5:9" x14ac:dyDescent="0.25">
      <c r="E242" s="65"/>
      <c r="F242" s="65"/>
      <c r="G242" s="65"/>
      <c r="H242" s="65"/>
      <c r="I242" s="65"/>
    </row>
    <row r="243" spans="5:9" x14ac:dyDescent="0.25">
      <c r="E243" s="65"/>
      <c r="F243" s="65"/>
      <c r="G243" s="65"/>
      <c r="H243" s="65"/>
      <c r="I243" s="65"/>
    </row>
    <row r="244" spans="5:9" x14ac:dyDescent="0.25">
      <c r="E244" s="65"/>
      <c r="F244" s="65"/>
      <c r="G244" s="65"/>
      <c r="H244" s="65"/>
      <c r="I244" s="65"/>
    </row>
    <row r="245" spans="5:9" x14ac:dyDescent="0.25">
      <c r="E245" s="65"/>
      <c r="F245" s="65"/>
      <c r="G245" s="65"/>
      <c r="H245" s="65"/>
      <c r="I245" s="65"/>
    </row>
    <row r="246" spans="5:9" x14ac:dyDescent="0.25">
      <c r="E246" s="65"/>
      <c r="F246" s="65"/>
      <c r="G246" s="65"/>
      <c r="H246" s="65"/>
      <c r="I246" s="65"/>
    </row>
    <row r="247" spans="5:9" x14ac:dyDescent="0.25">
      <c r="E247" s="65"/>
      <c r="F247" s="65"/>
      <c r="G247" s="65"/>
      <c r="H247" s="65"/>
      <c r="I247" s="65"/>
    </row>
    <row r="248" spans="5:9" x14ac:dyDescent="0.25">
      <c r="E248" s="65"/>
      <c r="F248" s="65"/>
      <c r="G248" s="65"/>
      <c r="H248" s="65"/>
      <c r="I248" s="65"/>
    </row>
    <row r="249" spans="5:9" x14ac:dyDescent="0.25">
      <c r="E249" s="65"/>
      <c r="F249" s="65"/>
      <c r="G249" s="65"/>
      <c r="H249" s="65"/>
      <c r="I249" s="65"/>
    </row>
    <row r="250" spans="5:9" x14ac:dyDescent="0.25">
      <c r="E250" s="65"/>
      <c r="F250" s="65"/>
      <c r="G250" s="65"/>
      <c r="H250" s="65"/>
      <c r="I250" s="65"/>
    </row>
    <row r="251" spans="5:9" x14ac:dyDescent="0.25">
      <c r="E251" s="65"/>
      <c r="F251" s="65"/>
      <c r="G251" s="65"/>
      <c r="H251" s="65"/>
      <c r="I251" s="65"/>
    </row>
    <row r="252" spans="5:9" x14ac:dyDescent="0.25">
      <c r="E252" s="65"/>
      <c r="F252" s="65"/>
      <c r="G252" s="65"/>
      <c r="H252" s="65"/>
      <c r="I252" s="65"/>
    </row>
    <row r="253" spans="5:9" x14ac:dyDescent="0.25">
      <c r="E253" s="65"/>
      <c r="F253" s="65"/>
      <c r="G253" s="65"/>
      <c r="H253" s="65"/>
      <c r="I253" s="65"/>
    </row>
    <row r="254" spans="5:9" x14ac:dyDescent="0.25">
      <c r="E254" s="65"/>
      <c r="F254" s="65"/>
      <c r="G254" s="65"/>
      <c r="H254" s="65"/>
      <c r="I254" s="65"/>
    </row>
    <row r="255" spans="5:9" x14ac:dyDescent="0.25">
      <c r="E255" s="65"/>
      <c r="F255" s="65"/>
      <c r="G255" s="65"/>
      <c r="H255" s="65"/>
      <c r="I255" s="65"/>
    </row>
    <row r="256" spans="5:9" x14ac:dyDescent="0.25">
      <c r="E256" s="65"/>
      <c r="F256" s="65"/>
      <c r="G256" s="65"/>
      <c r="H256" s="65"/>
      <c r="I256" s="65"/>
    </row>
    <row r="257" spans="5:9" x14ac:dyDescent="0.25">
      <c r="E257" s="65"/>
      <c r="F257" s="65"/>
      <c r="G257" s="65"/>
      <c r="H257" s="65"/>
      <c r="I257" s="65"/>
    </row>
    <row r="258" spans="5:9" x14ac:dyDescent="0.25">
      <c r="E258" s="65"/>
      <c r="F258" s="65"/>
      <c r="G258" s="65"/>
      <c r="H258" s="65"/>
      <c r="I258" s="65"/>
    </row>
    <row r="259" spans="5:9" x14ac:dyDescent="0.25">
      <c r="E259" s="65"/>
      <c r="F259" s="65"/>
      <c r="G259" s="65"/>
      <c r="H259" s="65"/>
      <c r="I259" s="65"/>
    </row>
    <row r="260" spans="5:9" x14ac:dyDescent="0.25">
      <c r="E260" s="65"/>
      <c r="F260" s="65"/>
      <c r="G260" s="65"/>
      <c r="H260" s="65"/>
      <c r="I260" s="65"/>
    </row>
    <row r="261" spans="5:9" x14ac:dyDescent="0.25">
      <c r="E261" s="65"/>
      <c r="F261" s="65"/>
      <c r="G261" s="65"/>
      <c r="H261" s="65"/>
      <c r="I261" s="65"/>
    </row>
    <row r="262" spans="5:9" x14ac:dyDescent="0.25">
      <c r="E262" s="65"/>
      <c r="F262" s="65"/>
      <c r="G262" s="65"/>
      <c r="H262" s="65"/>
      <c r="I262" s="65"/>
    </row>
    <row r="263" spans="5:9" x14ac:dyDescent="0.25">
      <c r="E263" s="65"/>
      <c r="F263" s="65"/>
      <c r="G263" s="65"/>
      <c r="H263" s="65"/>
      <c r="I263" s="65"/>
    </row>
    <row r="264" spans="5:9" x14ac:dyDescent="0.25">
      <c r="E264" s="65"/>
      <c r="F264" s="65"/>
      <c r="G264" s="65"/>
      <c r="H264" s="65"/>
      <c r="I264" s="65"/>
    </row>
    <row r="265" spans="5:9" x14ac:dyDescent="0.25">
      <c r="E265" s="65"/>
      <c r="F265" s="65"/>
      <c r="G265" s="65"/>
      <c r="H265" s="65"/>
      <c r="I265" s="65"/>
    </row>
    <row r="266" spans="5:9" x14ac:dyDescent="0.25">
      <c r="E266" s="65"/>
      <c r="F266" s="65"/>
      <c r="G266" s="65"/>
      <c r="H266" s="65"/>
      <c r="I266" s="65"/>
    </row>
    <row r="267" spans="5:9" x14ac:dyDescent="0.25">
      <c r="E267" s="65"/>
      <c r="F267" s="65"/>
      <c r="G267" s="65"/>
      <c r="H267" s="65"/>
      <c r="I267" s="65"/>
    </row>
    <row r="268" spans="5:9" x14ac:dyDescent="0.25">
      <c r="E268" s="65"/>
      <c r="F268" s="65"/>
      <c r="G268" s="65"/>
      <c r="H268" s="65"/>
      <c r="I268" s="65"/>
    </row>
    <row r="269" spans="5:9" x14ac:dyDescent="0.25">
      <c r="E269" s="65"/>
      <c r="F269" s="65"/>
      <c r="G269" s="65"/>
      <c r="H269" s="65"/>
      <c r="I269" s="65"/>
    </row>
    <row r="270" spans="5:9" x14ac:dyDescent="0.25">
      <c r="E270" s="65"/>
      <c r="F270" s="65"/>
      <c r="G270" s="65"/>
      <c r="H270" s="65"/>
      <c r="I270" s="65"/>
    </row>
    <row r="271" spans="5:9" x14ac:dyDescent="0.25">
      <c r="E271" s="65"/>
      <c r="F271" s="65"/>
      <c r="G271" s="65"/>
      <c r="H271" s="65"/>
      <c r="I271" s="65"/>
    </row>
    <row r="272" spans="5:9" x14ac:dyDescent="0.25">
      <c r="E272" s="65"/>
      <c r="F272" s="65"/>
      <c r="G272" s="65"/>
      <c r="H272" s="65"/>
      <c r="I272" s="65"/>
    </row>
    <row r="273" spans="5:9" x14ac:dyDescent="0.25">
      <c r="E273" s="65"/>
      <c r="F273" s="65"/>
      <c r="G273" s="65"/>
      <c r="H273" s="65"/>
      <c r="I273" s="65"/>
    </row>
    <row r="274" spans="5:9" x14ac:dyDescent="0.25">
      <c r="E274" s="65"/>
      <c r="F274" s="65"/>
      <c r="G274" s="65"/>
      <c r="H274" s="65"/>
      <c r="I274" s="65"/>
    </row>
    <row r="275" spans="5:9" x14ac:dyDescent="0.25">
      <c r="E275" s="65"/>
      <c r="F275" s="65"/>
      <c r="G275" s="65"/>
      <c r="H275" s="65"/>
      <c r="I275" s="65"/>
    </row>
    <row r="276" spans="5:9" x14ac:dyDescent="0.25">
      <c r="E276" s="65"/>
      <c r="F276" s="65"/>
      <c r="G276" s="65"/>
      <c r="H276" s="65"/>
      <c r="I276" s="65"/>
    </row>
    <row r="277" spans="5:9" x14ac:dyDescent="0.25">
      <c r="E277" s="65"/>
      <c r="F277" s="65"/>
      <c r="G277" s="65"/>
      <c r="H277" s="65"/>
      <c r="I277" s="65"/>
    </row>
    <row r="278" spans="5:9" x14ac:dyDescent="0.25">
      <c r="E278" s="65"/>
      <c r="F278" s="65"/>
      <c r="G278" s="65"/>
      <c r="H278" s="65"/>
      <c r="I278" s="65"/>
    </row>
    <row r="279" spans="5:9" x14ac:dyDescent="0.25">
      <c r="E279" s="65"/>
      <c r="F279" s="65"/>
      <c r="G279" s="65"/>
      <c r="H279" s="65"/>
      <c r="I279" s="65"/>
    </row>
    <row r="280" spans="5:9" x14ac:dyDescent="0.25">
      <c r="E280" s="65"/>
      <c r="F280" s="65"/>
      <c r="G280" s="65"/>
      <c r="H280" s="65"/>
      <c r="I280" s="65"/>
    </row>
    <row r="281" spans="5:9" x14ac:dyDescent="0.25">
      <c r="E281" s="65"/>
      <c r="F281" s="65"/>
      <c r="G281" s="65"/>
      <c r="H281" s="65"/>
      <c r="I281" s="65"/>
    </row>
    <row r="282" spans="5:9" x14ac:dyDescent="0.25">
      <c r="E282" s="65"/>
      <c r="F282" s="65"/>
      <c r="G282" s="65"/>
      <c r="H282" s="65"/>
      <c r="I282" s="65"/>
    </row>
    <row r="283" spans="5:9" x14ac:dyDescent="0.25">
      <c r="E283" s="65"/>
      <c r="F283" s="65"/>
      <c r="G283" s="65"/>
      <c r="H283" s="65"/>
      <c r="I283" s="65"/>
    </row>
    <row r="284" spans="5:9" x14ac:dyDescent="0.25">
      <c r="E284" s="65"/>
      <c r="F284" s="65"/>
      <c r="G284" s="65"/>
      <c r="H284" s="65"/>
      <c r="I284" s="65"/>
    </row>
    <row r="285" spans="5:9" x14ac:dyDescent="0.25">
      <c r="E285" s="65"/>
      <c r="F285" s="65"/>
      <c r="G285" s="65"/>
      <c r="H285" s="65"/>
      <c r="I285" s="65"/>
    </row>
    <row r="286" spans="5:9" x14ac:dyDescent="0.25">
      <c r="E286" s="65"/>
      <c r="F286" s="65"/>
      <c r="G286" s="65"/>
      <c r="H286" s="65"/>
      <c r="I286" s="65"/>
    </row>
    <row r="287" spans="5:9" x14ac:dyDescent="0.25">
      <c r="E287" s="65"/>
      <c r="F287" s="65"/>
      <c r="G287" s="65"/>
      <c r="H287" s="65"/>
      <c r="I287" s="65"/>
    </row>
    <row r="288" spans="5:9" x14ac:dyDescent="0.25">
      <c r="E288" s="65"/>
      <c r="F288" s="65"/>
      <c r="G288" s="65"/>
      <c r="H288" s="65"/>
      <c r="I288" s="65"/>
    </row>
    <row r="289" spans="5:9" x14ac:dyDescent="0.25">
      <c r="E289" s="65"/>
      <c r="F289" s="65"/>
      <c r="G289" s="65"/>
      <c r="H289" s="65"/>
      <c r="I289" s="65"/>
    </row>
    <row r="290" spans="5:9" x14ac:dyDescent="0.25">
      <c r="E290" s="65"/>
      <c r="F290" s="65"/>
      <c r="G290" s="65"/>
      <c r="H290" s="65"/>
      <c r="I290" s="65"/>
    </row>
    <row r="291" spans="5:9" x14ac:dyDescent="0.25">
      <c r="E291" s="65"/>
      <c r="F291" s="65"/>
      <c r="G291" s="65"/>
      <c r="H291" s="65"/>
      <c r="I291" s="65"/>
    </row>
    <row r="292" spans="5:9" x14ac:dyDescent="0.25">
      <c r="E292" s="65"/>
      <c r="F292" s="65"/>
      <c r="G292" s="65"/>
      <c r="H292" s="65"/>
      <c r="I292" s="65"/>
    </row>
    <row r="293" spans="5:9" x14ac:dyDescent="0.25">
      <c r="E293" s="65"/>
      <c r="F293" s="65"/>
      <c r="G293" s="65"/>
      <c r="H293" s="65"/>
      <c r="I293" s="65"/>
    </row>
    <row r="294" spans="5:9" x14ac:dyDescent="0.25">
      <c r="E294" s="65"/>
      <c r="F294" s="65"/>
      <c r="G294" s="65"/>
      <c r="H294" s="65"/>
      <c r="I294" s="65"/>
    </row>
    <row r="295" spans="5:9" x14ac:dyDescent="0.25">
      <c r="E295" s="65"/>
      <c r="F295" s="65"/>
      <c r="G295" s="65"/>
      <c r="H295" s="65"/>
      <c r="I295" s="65"/>
    </row>
    <row r="296" spans="5:9" x14ac:dyDescent="0.25">
      <c r="E296" s="65"/>
      <c r="F296" s="65"/>
      <c r="G296" s="65"/>
      <c r="H296" s="65"/>
      <c r="I296" s="65"/>
    </row>
    <row r="297" spans="5:9" x14ac:dyDescent="0.25">
      <c r="E297" s="65"/>
      <c r="F297" s="65"/>
      <c r="G297" s="65"/>
      <c r="H297" s="65"/>
      <c r="I297" s="65"/>
    </row>
    <row r="298" spans="5:9" x14ac:dyDescent="0.25">
      <c r="E298" s="65"/>
      <c r="F298" s="65"/>
      <c r="G298" s="65"/>
      <c r="H298" s="65"/>
      <c r="I298" s="65"/>
    </row>
    <row r="299" spans="5:9" x14ac:dyDescent="0.25">
      <c r="E299" s="65"/>
      <c r="F299" s="65"/>
      <c r="G299" s="65"/>
      <c r="H299" s="65"/>
      <c r="I299" s="65"/>
    </row>
    <row r="300" spans="5:9" x14ac:dyDescent="0.25">
      <c r="E300" s="65"/>
      <c r="F300" s="65"/>
      <c r="G300" s="65"/>
      <c r="H300" s="65"/>
      <c r="I300" s="65"/>
    </row>
    <row r="301" spans="5:9" x14ac:dyDescent="0.25">
      <c r="E301" s="65"/>
      <c r="F301" s="65"/>
      <c r="G301" s="65"/>
      <c r="H301" s="65"/>
      <c r="I301" s="65"/>
    </row>
    <row r="302" spans="5:9" x14ac:dyDescent="0.25">
      <c r="E302" s="65"/>
      <c r="F302" s="65"/>
      <c r="G302" s="65"/>
      <c r="H302" s="65"/>
      <c r="I302" s="65"/>
    </row>
    <row r="303" spans="5:9" x14ac:dyDescent="0.25">
      <c r="E303" s="65"/>
      <c r="F303" s="65"/>
      <c r="G303" s="65"/>
      <c r="H303" s="65"/>
      <c r="I303" s="65"/>
    </row>
    <row r="304" spans="5:9" x14ac:dyDescent="0.25">
      <c r="E304" s="65"/>
      <c r="F304" s="65"/>
      <c r="G304" s="65"/>
      <c r="H304" s="65"/>
      <c r="I304" s="65"/>
    </row>
    <row r="305" spans="5:9" x14ac:dyDescent="0.25">
      <c r="E305" s="65"/>
      <c r="F305" s="65"/>
      <c r="G305" s="65"/>
      <c r="H305" s="65"/>
      <c r="I305" s="65"/>
    </row>
    <row r="306" spans="5:9" x14ac:dyDescent="0.25">
      <c r="E306" s="65"/>
      <c r="F306" s="65"/>
      <c r="G306" s="65"/>
      <c r="H306" s="65"/>
      <c r="I306" s="65"/>
    </row>
    <row r="307" spans="5:9" x14ac:dyDescent="0.25">
      <c r="E307" s="65"/>
      <c r="F307" s="65"/>
      <c r="G307" s="65"/>
      <c r="H307" s="65"/>
      <c r="I307" s="65"/>
    </row>
    <row r="308" spans="5:9" x14ac:dyDescent="0.25">
      <c r="E308" s="65"/>
      <c r="F308" s="65"/>
      <c r="G308" s="65"/>
      <c r="H308" s="65"/>
      <c r="I308" s="65"/>
    </row>
    <row r="309" spans="5:9" x14ac:dyDescent="0.25">
      <c r="E309" s="65"/>
      <c r="F309" s="65"/>
      <c r="G309" s="65"/>
      <c r="H309" s="65"/>
      <c r="I309" s="65"/>
    </row>
    <row r="310" spans="5:9" x14ac:dyDescent="0.25">
      <c r="E310" s="65"/>
      <c r="F310" s="65"/>
      <c r="G310" s="65"/>
      <c r="H310" s="65"/>
      <c r="I310" s="65"/>
    </row>
    <row r="311" spans="5:9" x14ac:dyDescent="0.25">
      <c r="E311" s="65"/>
      <c r="F311" s="65"/>
      <c r="G311" s="65"/>
      <c r="H311" s="65"/>
      <c r="I311" s="65"/>
    </row>
    <row r="312" spans="5:9" x14ac:dyDescent="0.25">
      <c r="E312" s="65"/>
      <c r="F312" s="65"/>
      <c r="G312" s="65"/>
      <c r="H312" s="65"/>
      <c r="I312" s="65"/>
    </row>
    <row r="313" spans="5:9" x14ac:dyDescent="0.25">
      <c r="E313" s="65"/>
      <c r="F313" s="65"/>
      <c r="G313" s="65"/>
      <c r="H313" s="65"/>
      <c r="I313" s="65"/>
    </row>
    <row r="314" spans="5:9" x14ac:dyDescent="0.25">
      <c r="E314" s="65"/>
      <c r="F314" s="65"/>
      <c r="G314" s="65"/>
      <c r="H314" s="65"/>
      <c r="I314" s="65"/>
    </row>
    <row r="315" spans="5:9" x14ac:dyDescent="0.25">
      <c r="E315" s="65"/>
      <c r="F315" s="65"/>
      <c r="G315" s="65"/>
      <c r="H315" s="65"/>
      <c r="I315" s="65"/>
    </row>
    <row r="316" spans="5:9" x14ac:dyDescent="0.25">
      <c r="E316" s="65"/>
      <c r="F316" s="65"/>
      <c r="G316" s="65"/>
      <c r="H316" s="65"/>
      <c r="I316" s="65"/>
    </row>
    <row r="317" spans="5:9" x14ac:dyDescent="0.25">
      <c r="E317" s="65"/>
      <c r="F317" s="65"/>
      <c r="G317" s="65"/>
      <c r="H317" s="65"/>
      <c r="I317" s="65"/>
    </row>
    <row r="318" spans="5:9" x14ac:dyDescent="0.25">
      <c r="E318" s="65"/>
      <c r="F318" s="65"/>
      <c r="G318" s="65"/>
      <c r="H318" s="65"/>
      <c r="I318" s="65"/>
    </row>
    <row r="319" spans="5:9" x14ac:dyDescent="0.25">
      <c r="E319" s="65"/>
      <c r="F319" s="65"/>
      <c r="G319" s="65"/>
      <c r="H319" s="65"/>
      <c r="I319" s="65"/>
    </row>
    <row r="320" spans="5:9" x14ac:dyDescent="0.25">
      <c r="E320" s="65"/>
      <c r="F320" s="65"/>
      <c r="G320" s="65"/>
      <c r="H320" s="65"/>
      <c r="I320" s="65"/>
    </row>
    <row r="321" spans="5:9" x14ac:dyDescent="0.25">
      <c r="E321" s="65"/>
      <c r="F321" s="65"/>
      <c r="G321" s="65"/>
      <c r="H321" s="65"/>
      <c r="I321" s="65"/>
    </row>
    <row r="322" spans="5:9" x14ac:dyDescent="0.25">
      <c r="E322" s="65"/>
      <c r="F322" s="65"/>
      <c r="G322" s="65"/>
      <c r="H322" s="65"/>
      <c r="I322" s="65"/>
    </row>
    <row r="323" spans="5:9" x14ac:dyDescent="0.25">
      <c r="E323" s="65"/>
      <c r="F323" s="65"/>
      <c r="G323" s="65"/>
      <c r="H323" s="65"/>
      <c r="I323" s="65"/>
    </row>
    <row r="324" spans="5:9" x14ac:dyDescent="0.25">
      <c r="E324" s="65"/>
      <c r="F324" s="65"/>
      <c r="G324" s="65"/>
      <c r="H324" s="65"/>
      <c r="I324" s="65"/>
    </row>
    <row r="325" spans="5:9" x14ac:dyDescent="0.25">
      <c r="E325" s="65"/>
      <c r="F325" s="65"/>
      <c r="G325" s="65"/>
      <c r="H325" s="65"/>
      <c r="I325" s="65"/>
    </row>
    <row r="326" spans="5:9" x14ac:dyDescent="0.25">
      <c r="E326" s="65"/>
      <c r="F326" s="65"/>
      <c r="G326" s="65"/>
      <c r="H326" s="65"/>
      <c r="I326" s="65"/>
    </row>
    <row r="327" spans="5:9" x14ac:dyDescent="0.25">
      <c r="E327" s="65"/>
      <c r="F327" s="65"/>
      <c r="G327" s="65"/>
      <c r="H327" s="65"/>
      <c r="I327" s="65"/>
    </row>
    <row r="328" spans="5:9" x14ac:dyDescent="0.25">
      <c r="E328" s="65"/>
      <c r="F328" s="65"/>
      <c r="G328" s="65"/>
      <c r="H328" s="65"/>
      <c r="I328" s="65"/>
    </row>
    <row r="329" spans="5:9" x14ac:dyDescent="0.25">
      <c r="E329" s="65"/>
      <c r="F329" s="65"/>
      <c r="G329" s="65"/>
      <c r="H329" s="65"/>
      <c r="I329" s="65"/>
    </row>
    <row r="330" spans="5:9" x14ac:dyDescent="0.25">
      <c r="E330" s="65"/>
      <c r="F330" s="65"/>
      <c r="G330" s="65"/>
      <c r="H330" s="65"/>
      <c r="I330" s="65"/>
    </row>
    <row r="331" spans="5:9" x14ac:dyDescent="0.25">
      <c r="E331" s="65"/>
      <c r="F331" s="65"/>
      <c r="G331" s="65"/>
      <c r="H331" s="65"/>
      <c r="I331" s="65"/>
    </row>
    <row r="332" spans="5:9" x14ac:dyDescent="0.25">
      <c r="E332" s="65"/>
      <c r="F332" s="65"/>
      <c r="G332" s="65"/>
      <c r="H332" s="65"/>
      <c r="I332" s="65"/>
    </row>
    <row r="333" spans="5:9" x14ac:dyDescent="0.25">
      <c r="E333" s="65"/>
      <c r="F333" s="65"/>
      <c r="G333" s="65"/>
      <c r="H333" s="65"/>
      <c r="I333" s="65"/>
    </row>
    <row r="334" spans="5:9" x14ac:dyDescent="0.25">
      <c r="E334" s="65"/>
      <c r="F334" s="65"/>
      <c r="G334" s="65"/>
      <c r="H334" s="65"/>
      <c r="I334" s="65"/>
    </row>
    <row r="335" spans="5:9" x14ac:dyDescent="0.25">
      <c r="E335" s="65"/>
      <c r="F335" s="65"/>
      <c r="G335" s="65"/>
      <c r="H335" s="65"/>
      <c r="I335" s="65"/>
    </row>
    <row r="336" spans="5:9" x14ac:dyDescent="0.25">
      <c r="E336" s="65"/>
      <c r="F336" s="65"/>
      <c r="G336" s="65"/>
      <c r="H336" s="65"/>
      <c r="I336" s="65"/>
    </row>
    <row r="337" spans="5:9" x14ac:dyDescent="0.25">
      <c r="E337" s="65"/>
      <c r="F337" s="65"/>
      <c r="G337" s="65"/>
      <c r="H337" s="65"/>
      <c r="I337" s="65"/>
    </row>
    <row r="338" spans="5:9" x14ac:dyDescent="0.25">
      <c r="E338" s="65"/>
      <c r="F338" s="65"/>
      <c r="G338" s="65"/>
      <c r="H338" s="65"/>
      <c r="I338" s="65"/>
    </row>
    <row r="339" spans="5:9" x14ac:dyDescent="0.25">
      <c r="E339" s="65"/>
      <c r="F339" s="65"/>
      <c r="G339" s="65"/>
      <c r="H339" s="65"/>
      <c r="I339" s="65"/>
    </row>
    <row r="340" spans="5:9" x14ac:dyDescent="0.25">
      <c r="E340" s="65"/>
      <c r="F340" s="65"/>
      <c r="G340" s="65"/>
      <c r="H340" s="65"/>
      <c r="I340" s="65"/>
    </row>
    <row r="341" spans="5:9" x14ac:dyDescent="0.25">
      <c r="E341" s="65"/>
      <c r="F341" s="65"/>
      <c r="G341" s="65"/>
      <c r="H341" s="65"/>
      <c r="I341" s="65"/>
    </row>
    <row r="342" spans="5:9" x14ac:dyDescent="0.25">
      <c r="E342" s="65"/>
      <c r="F342" s="65"/>
      <c r="G342" s="65"/>
      <c r="H342" s="65"/>
      <c r="I342" s="65"/>
    </row>
    <row r="343" spans="5:9" x14ac:dyDescent="0.25">
      <c r="E343" s="65"/>
      <c r="F343" s="65"/>
      <c r="G343" s="65"/>
      <c r="H343" s="65"/>
      <c r="I343" s="65"/>
    </row>
    <row r="344" spans="5:9" x14ac:dyDescent="0.25">
      <c r="E344" s="65"/>
      <c r="F344" s="65"/>
      <c r="G344" s="65"/>
      <c r="H344" s="65"/>
      <c r="I344" s="65"/>
    </row>
    <row r="345" spans="5:9" x14ac:dyDescent="0.25">
      <c r="E345" s="65"/>
      <c r="F345" s="65"/>
      <c r="G345" s="65"/>
      <c r="H345" s="65"/>
      <c r="I345" s="65"/>
    </row>
    <row r="346" spans="5:9" x14ac:dyDescent="0.25">
      <c r="E346" s="65"/>
      <c r="F346" s="65"/>
      <c r="G346" s="65"/>
      <c r="H346" s="65"/>
      <c r="I346" s="65"/>
    </row>
    <row r="347" spans="5:9" x14ac:dyDescent="0.25">
      <c r="E347" s="65"/>
      <c r="F347" s="65"/>
      <c r="G347" s="65"/>
      <c r="H347" s="65"/>
      <c r="I347" s="65"/>
    </row>
    <row r="348" spans="5:9" x14ac:dyDescent="0.25">
      <c r="E348" s="65"/>
      <c r="F348" s="65"/>
      <c r="G348" s="65"/>
      <c r="H348" s="65"/>
      <c r="I348" s="65"/>
    </row>
    <row r="349" spans="5:9" x14ac:dyDescent="0.25">
      <c r="E349" s="65"/>
      <c r="F349" s="65"/>
      <c r="G349" s="65"/>
      <c r="H349" s="65"/>
      <c r="I349" s="65"/>
    </row>
    <row r="350" spans="5:9" x14ac:dyDescent="0.25">
      <c r="E350" s="65"/>
      <c r="F350" s="65"/>
      <c r="G350" s="65"/>
      <c r="H350" s="65"/>
      <c r="I350" s="65"/>
    </row>
    <row r="351" spans="5:9" x14ac:dyDescent="0.25">
      <c r="E351" s="65"/>
      <c r="F351" s="65"/>
      <c r="G351" s="65"/>
      <c r="H351" s="65"/>
      <c r="I351" s="65"/>
    </row>
    <row r="352" spans="5:9" x14ac:dyDescent="0.25">
      <c r="E352" s="65"/>
      <c r="F352" s="65"/>
      <c r="G352" s="65"/>
      <c r="H352" s="65"/>
      <c r="I352" s="65"/>
    </row>
    <row r="353" spans="5:9" x14ac:dyDescent="0.25">
      <c r="E353" s="65"/>
      <c r="F353" s="65"/>
      <c r="G353" s="65"/>
      <c r="H353" s="65"/>
      <c r="I353" s="65"/>
    </row>
    <row r="354" spans="5:9" x14ac:dyDescent="0.25">
      <c r="E354" s="65"/>
      <c r="F354" s="65"/>
      <c r="G354" s="65"/>
      <c r="H354" s="65"/>
      <c r="I354" s="65"/>
    </row>
    <row r="355" spans="5:9" x14ac:dyDescent="0.25">
      <c r="E355" s="65"/>
      <c r="F355" s="65"/>
      <c r="G355" s="65"/>
      <c r="H355" s="65"/>
      <c r="I355" s="65"/>
    </row>
    <row r="356" spans="5:9" x14ac:dyDescent="0.25">
      <c r="E356" s="65"/>
      <c r="F356" s="65"/>
      <c r="G356" s="65"/>
      <c r="H356" s="65"/>
      <c r="I356" s="65"/>
    </row>
    <row r="357" spans="5:9" x14ac:dyDescent="0.25">
      <c r="E357" s="65"/>
      <c r="F357" s="65"/>
      <c r="G357" s="65"/>
      <c r="H357" s="65"/>
      <c r="I357" s="65"/>
    </row>
    <row r="358" spans="5:9" x14ac:dyDescent="0.25">
      <c r="E358" s="65"/>
      <c r="F358" s="65"/>
      <c r="G358" s="65"/>
      <c r="H358" s="65"/>
      <c r="I358" s="65"/>
    </row>
    <row r="359" spans="5:9" x14ac:dyDescent="0.25">
      <c r="E359" s="65"/>
      <c r="F359" s="65"/>
      <c r="G359" s="65"/>
      <c r="H359" s="65"/>
      <c r="I359" s="65"/>
    </row>
    <row r="360" spans="5:9" x14ac:dyDescent="0.25">
      <c r="E360" s="65"/>
      <c r="F360" s="65"/>
      <c r="G360" s="65"/>
      <c r="H360" s="65"/>
      <c r="I360" s="65"/>
    </row>
    <row r="361" spans="5:9" x14ac:dyDescent="0.25">
      <c r="E361" s="65"/>
      <c r="F361" s="65"/>
      <c r="G361" s="65"/>
      <c r="H361" s="65"/>
      <c r="I361" s="65"/>
    </row>
    <row r="362" spans="5:9" x14ac:dyDescent="0.25">
      <c r="E362" s="65"/>
      <c r="F362" s="65"/>
      <c r="G362" s="65"/>
      <c r="H362" s="65"/>
      <c r="I362" s="65"/>
    </row>
    <row r="363" spans="5:9" x14ac:dyDescent="0.25">
      <c r="E363" s="65"/>
      <c r="F363" s="65"/>
      <c r="G363" s="65"/>
      <c r="H363" s="65"/>
      <c r="I363" s="65"/>
    </row>
    <row r="364" spans="5:9" x14ac:dyDescent="0.25">
      <c r="E364" s="65"/>
      <c r="F364" s="65"/>
      <c r="G364" s="65"/>
      <c r="H364" s="65"/>
      <c r="I364" s="65"/>
    </row>
    <row r="365" spans="5:9" x14ac:dyDescent="0.25">
      <c r="E365" s="65"/>
      <c r="F365" s="65"/>
      <c r="G365" s="65"/>
      <c r="H365" s="65"/>
      <c r="I365" s="65"/>
    </row>
    <row r="366" spans="5:9" x14ac:dyDescent="0.25">
      <c r="E366" s="65"/>
      <c r="F366" s="65"/>
      <c r="G366" s="65"/>
      <c r="H366" s="65"/>
      <c r="I366" s="65"/>
    </row>
    <row r="367" spans="5:9" x14ac:dyDescent="0.25">
      <c r="E367" s="65"/>
      <c r="F367" s="65"/>
      <c r="G367" s="65"/>
      <c r="H367" s="65"/>
      <c r="I367" s="65"/>
    </row>
    <row r="368" spans="5:9" x14ac:dyDescent="0.25">
      <c r="E368" s="65"/>
      <c r="F368" s="65"/>
      <c r="G368" s="65"/>
      <c r="H368" s="65"/>
      <c r="I368" s="65"/>
    </row>
    <row r="369" spans="5:9" x14ac:dyDescent="0.25">
      <c r="E369" s="65"/>
      <c r="F369" s="65"/>
      <c r="G369" s="65"/>
      <c r="H369" s="65"/>
      <c r="I369" s="65"/>
    </row>
    <row r="370" spans="5:9" x14ac:dyDescent="0.25">
      <c r="E370" s="65"/>
      <c r="F370" s="65"/>
      <c r="G370" s="65"/>
      <c r="H370" s="65"/>
      <c r="I370" s="65"/>
    </row>
    <row r="371" spans="5:9" x14ac:dyDescent="0.25">
      <c r="E371" s="65"/>
      <c r="F371" s="65"/>
      <c r="G371" s="65"/>
      <c r="H371" s="65"/>
      <c r="I371" s="65"/>
    </row>
    <row r="372" spans="5:9" x14ac:dyDescent="0.25">
      <c r="E372" s="65"/>
      <c r="F372" s="65"/>
      <c r="G372" s="65"/>
      <c r="H372" s="65"/>
      <c r="I372" s="65"/>
    </row>
    <row r="373" spans="5:9" x14ac:dyDescent="0.25">
      <c r="E373" s="65"/>
      <c r="F373" s="65"/>
      <c r="G373" s="65"/>
      <c r="H373" s="65"/>
      <c r="I373" s="65"/>
    </row>
    <row r="374" spans="5:9" x14ac:dyDescent="0.25">
      <c r="E374" s="65"/>
      <c r="F374" s="65"/>
      <c r="G374" s="65"/>
      <c r="H374" s="65"/>
      <c r="I374" s="65"/>
    </row>
    <row r="375" spans="5:9" x14ac:dyDescent="0.25">
      <c r="E375" s="65"/>
      <c r="F375" s="65"/>
      <c r="G375" s="65"/>
      <c r="H375" s="65"/>
      <c r="I375" s="65"/>
    </row>
    <row r="376" spans="5:9" x14ac:dyDescent="0.25">
      <c r="E376" s="65"/>
      <c r="F376" s="65"/>
      <c r="G376" s="65"/>
      <c r="H376" s="65"/>
      <c r="I376" s="65"/>
    </row>
    <row r="377" spans="5:9" x14ac:dyDescent="0.25">
      <c r="E377" s="65"/>
      <c r="F377" s="65"/>
      <c r="G377" s="65"/>
      <c r="H377" s="65"/>
      <c r="I377" s="65"/>
    </row>
    <row r="378" spans="5:9" x14ac:dyDescent="0.25">
      <c r="E378" s="65"/>
      <c r="F378" s="65"/>
      <c r="G378" s="65"/>
      <c r="H378" s="65"/>
      <c r="I378" s="65"/>
    </row>
    <row r="379" spans="5:9" x14ac:dyDescent="0.25">
      <c r="E379" s="65"/>
      <c r="F379" s="65"/>
      <c r="G379" s="65"/>
      <c r="H379" s="65"/>
      <c r="I379" s="65"/>
    </row>
    <row r="380" spans="5:9" x14ac:dyDescent="0.25">
      <c r="E380" s="65"/>
      <c r="F380" s="65"/>
      <c r="G380" s="65"/>
      <c r="H380" s="65"/>
      <c r="I380" s="65"/>
    </row>
    <row r="381" spans="5:9" x14ac:dyDescent="0.25">
      <c r="E381" s="65"/>
      <c r="F381" s="65"/>
      <c r="G381" s="65"/>
      <c r="H381" s="65"/>
      <c r="I381" s="65"/>
    </row>
    <row r="382" spans="5:9" x14ac:dyDescent="0.25">
      <c r="E382" s="65"/>
      <c r="F382" s="65"/>
      <c r="G382" s="65"/>
      <c r="H382" s="65"/>
      <c r="I382" s="65"/>
    </row>
    <row r="383" spans="5:9" x14ac:dyDescent="0.25">
      <c r="E383" s="65"/>
      <c r="F383" s="65"/>
      <c r="G383" s="65"/>
      <c r="H383" s="65"/>
      <c r="I383" s="65"/>
    </row>
    <row r="384" spans="5:9" x14ac:dyDescent="0.25">
      <c r="E384" s="65"/>
      <c r="F384" s="65"/>
      <c r="G384" s="65"/>
      <c r="H384" s="65"/>
      <c r="I384" s="65"/>
    </row>
    <row r="385" spans="5:9" x14ac:dyDescent="0.25">
      <c r="E385" s="65"/>
      <c r="F385" s="65"/>
      <c r="G385" s="65"/>
      <c r="H385" s="65"/>
      <c r="I385" s="65"/>
    </row>
    <row r="386" spans="5:9" x14ac:dyDescent="0.25">
      <c r="E386" s="65"/>
      <c r="F386" s="65"/>
      <c r="G386" s="65"/>
      <c r="H386" s="65"/>
      <c r="I386" s="65"/>
    </row>
    <row r="387" spans="5:9" x14ac:dyDescent="0.25">
      <c r="E387" s="65"/>
      <c r="F387" s="65"/>
      <c r="G387" s="65"/>
      <c r="H387" s="65"/>
      <c r="I387" s="65"/>
    </row>
    <row r="388" spans="5:9" x14ac:dyDescent="0.25">
      <c r="E388" s="65"/>
      <c r="F388" s="65"/>
      <c r="G388" s="65"/>
      <c r="H388" s="65"/>
      <c r="I388" s="65"/>
    </row>
    <row r="389" spans="5:9" x14ac:dyDescent="0.25">
      <c r="E389" s="65"/>
      <c r="F389" s="65"/>
      <c r="G389" s="65"/>
      <c r="H389" s="65"/>
      <c r="I389" s="65"/>
    </row>
    <row r="390" spans="5:9" x14ac:dyDescent="0.25">
      <c r="E390" s="65"/>
      <c r="F390" s="65"/>
      <c r="G390" s="65"/>
      <c r="H390" s="65"/>
      <c r="I390" s="65"/>
    </row>
    <row r="391" spans="5:9" x14ac:dyDescent="0.25">
      <c r="E391" s="65"/>
      <c r="F391" s="65"/>
      <c r="G391" s="65"/>
      <c r="H391" s="65"/>
      <c r="I391" s="65"/>
    </row>
    <row r="392" spans="5:9" x14ac:dyDescent="0.25">
      <c r="E392" s="65"/>
      <c r="F392" s="65"/>
      <c r="G392" s="65"/>
      <c r="H392" s="65"/>
      <c r="I392" s="65"/>
    </row>
    <row r="393" spans="5:9" x14ac:dyDescent="0.25">
      <c r="E393" s="65"/>
      <c r="F393" s="65"/>
      <c r="G393" s="65"/>
      <c r="H393" s="65"/>
      <c r="I393" s="65"/>
    </row>
    <row r="394" spans="5:9" x14ac:dyDescent="0.25">
      <c r="E394" s="65"/>
      <c r="F394" s="65"/>
      <c r="G394" s="65"/>
      <c r="H394" s="65"/>
      <c r="I394" s="65"/>
    </row>
    <row r="395" spans="5:9" x14ac:dyDescent="0.25">
      <c r="E395" s="65"/>
      <c r="F395" s="65"/>
      <c r="G395" s="65"/>
      <c r="H395" s="65"/>
      <c r="I395" s="65"/>
    </row>
    <row r="396" spans="5:9" x14ac:dyDescent="0.25">
      <c r="E396" s="65"/>
      <c r="F396" s="65"/>
      <c r="G396" s="65"/>
      <c r="H396" s="65"/>
      <c r="I396" s="65"/>
    </row>
    <row r="397" spans="5:9" x14ac:dyDescent="0.25">
      <c r="E397" s="65"/>
      <c r="F397" s="65"/>
      <c r="G397" s="65"/>
      <c r="H397" s="65"/>
      <c r="I397" s="65"/>
    </row>
    <row r="398" spans="5:9" x14ac:dyDescent="0.25">
      <c r="E398" s="65"/>
      <c r="F398" s="65"/>
      <c r="G398" s="65"/>
      <c r="H398" s="65"/>
      <c r="I398" s="65"/>
    </row>
    <row r="399" spans="5:9" x14ac:dyDescent="0.25">
      <c r="E399" s="65"/>
      <c r="F399" s="65"/>
      <c r="G399" s="65"/>
      <c r="H399" s="65"/>
      <c r="I399" s="65"/>
    </row>
    <row r="400" spans="5:9" x14ac:dyDescent="0.25">
      <c r="E400" s="65"/>
      <c r="F400" s="65"/>
      <c r="G400" s="65"/>
      <c r="H400" s="65"/>
      <c r="I400" s="65"/>
    </row>
    <row r="401" spans="5:9" x14ac:dyDescent="0.25">
      <c r="E401" s="65"/>
      <c r="F401" s="65"/>
      <c r="G401" s="65"/>
      <c r="H401" s="65"/>
      <c r="I401" s="65"/>
    </row>
    <row r="402" spans="5:9" x14ac:dyDescent="0.25">
      <c r="E402" s="65"/>
      <c r="F402" s="65"/>
      <c r="G402" s="65"/>
      <c r="H402" s="65"/>
      <c r="I402" s="65"/>
    </row>
    <row r="403" spans="5:9" x14ac:dyDescent="0.25">
      <c r="E403" s="65"/>
      <c r="F403" s="65"/>
      <c r="G403" s="65"/>
      <c r="H403" s="65"/>
      <c r="I403" s="65"/>
    </row>
    <row r="404" spans="5:9" x14ac:dyDescent="0.25">
      <c r="E404" s="65"/>
      <c r="F404" s="65"/>
      <c r="G404" s="65"/>
      <c r="H404" s="65"/>
      <c r="I404" s="65"/>
    </row>
    <row r="405" spans="5:9" x14ac:dyDescent="0.25">
      <c r="E405" s="65"/>
      <c r="F405" s="65"/>
      <c r="G405" s="65"/>
      <c r="H405" s="65"/>
      <c r="I405" s="65"/>
    </row>
    <row r="406" spans="5:9" x14ac:dyDescent="0.25">
      <c r="E406" s="65"/>
      <c r="F406" s="65"/>
      <c r="G406" s="65"/>
      <c r="H406" s="65"/>
      <c r="I406" s="65"/>
    </row>
    <row r="407" spans="5:9" x14ac:dyDescent="0.25">
      <c r="E407" s="65"/>
      <c r="F407" s="65"/>
      <c r="G407" s="65"/>
      <c r="H407" s="65"/>
      <c r="I407" s="65"/>
    </row>
    <row r="408" spans="5:9" x14ac:dyDescent="0.25">
      <c r="E408" s="65"/>
      <c r="F408" s="65"/>
      <c r="G408" s="65"/>
      <c r="H408" s="65"/>
      <c r="I408" s="65"/>
    </row>
    <row r="409" spans="5:9" x14ac:dyDescent="0.25">
      <c r="E409" s="65"/>
      <c r="F409" s="65"/>
      <c r="G409" s="65"/>
      <c r="H409" s="65"/>
      <c r="I409" s="65"/>
    </row>
    <row r="410" spans="5:9" x14ac:dyDescent="0.25">
      <c r="E410" s="65"/>
      <c r="F410" s="65"/>
      <c r="G410" s="65"/>
      <c r="H410" s="65"/>
      <c r="I410" s="65"/>
    </row>
    <row r="411" spans="5:9" x14ac:dyDescent="0.25">
      <c r="E411" s="65"/>
      <c r="F411" s="65"/>
      <c r="G411" s="65"/>
      <c r="H411" s="65"/>
      <c r="I411" s="65"/>
    </row>
    <row r="412" spans="5:9" x14ac:dyDescent="0.25">
      <c r="E412" s="65"/>
      <c r="F412" s="65"/>
      <c r="G412" s="65"/>
      <c r="H412" s="65"/>
      <c r="I412" s="65"/>
    </row>
    <row r="413" spans="5:9" x14ac:dyDescent="0.25">
      <c r="E413" s="65"/>
      <c r="F413" s="65"/>
      <c r="G413" s="65"/>
      <c r="H413" s="65"/>
      <c r="I413" s="65"/>
    </row>
    <row r="414" spans="5:9" x14ac:dyDescent="0.25">
      <c r="E414" s="65"/>
      <c r="F414" s="65"/>
      <c r="G414" s="65"/>
      <c r="H414" s="65"/>
      <c r="I414" s="65"/>
    </row>
    <row r="415" spans="5:9" x14ac:dyDescent="0.25">
      <c r="E415" s="65"/>
      <c r="F415" s="65"/>
      <c r="G415" s="65"/>
      <c r="H415" s="65"/>
      <c r="I415" s="65"/>
    </row>
    <row r="416" spans="5:9" x14ac:dyDescent="0.25">
      <c r="E416" s="65"/>
      <c r="F416" s="65"/>
      <c r="G416" s="65"/>
      <c r="H416" s="65"/>
      <c r="I416" s="65"/>
    </row>
    <row r="417" spans="5:9" x14ac:dyDescent="0.25">
      <c r="E417" s="65"/>
      <c r="F417" s="65"/>
      <c r="G417" s="65"/>
      <c r="H417" s="65"/>
      <c r="I417" s="65"/>
    </row>
    <row r="418" spans="5:9" x14ac:dyDescent="0.25">
      <c r="E418" s="65"/>
      <c r="F418" s="65"/>
      <c r="G418" s="65"/>
      <c r="H418" s="65"/>
      <c r="I418" s="65"/>
    </row>
    <row r="419" spans="5:9" x14ac:dyDescent="0.25">
      <c r="E419" s="65"/>
      <c r="F419" s="65"/>
      <c r="G419" s="65"/>
      <c r="H419" s="65"/>
      <c r="I419" s="65"/>
    </row>
    <row r="420" spans="5:9" x14ac:dyDescent="0.25">
      <c r="E420" s="65"/>
      <c r="F420" s="65"/>
      <c r="G420" s="65"/>
      <c r="H420" s="65"/>
      <c r="I420" s="65"/>
    </row>
    <row r="421" spans="5:9" x14ac:dyDescent="0.25">
      <c r="E421" s="65"/>
      <c r="F421" s="65"/>
      <c r="G421" s="65"/>
      <c r="H421" s="65"/>
      <c r="I421" s="65"/>
    </row>
    <row r="422" spans="5:9" x14ac:dyDescent="0.25">
      <c r="E422" s="65"/>
      <c r="F422" s="65"/>
      <c r="G422" s="65"/>
      <c r="H422" s="65"/>
      <c r="I422" s="65"/>
    </row>
    <row r="423" spans="5:9" x14ac:dyDescent="0.25">
      <c r="E423" s="65"/>
      <c r="F423" s="65"/>
      <c r="G423" s="65"/>
      <c r="H423" s="65"/>
      <c r="I423" s="65"/>
    </row>
    <row r="424" spans="5:9" x14ac:dyDescent="0.25">
      <c r="E424" s="65"/>
      <c r="F424" s="65"/>
      <c r="G424" s="65"/>
      <c r="H424" s="65"/>
      <c r="I424" s="65"/>
    </row>
    <row r="425" spans="5:9" x14ac:dyDescent="0.25">
      <c r="E425" s="65"/>
      <c r="F425" s="65"/>
      <c r="G425" s="65"/>
      <c r="H425" s="65"/>
      <c r="I425" s="65"/>
    </row>
    <row r="426" spans="5:9" x14ac:dyDescent="0.25">
      <c r="E426" s="65"/>
      <c r="F426" s="65"/>
      <c r="G426" s="65"/>
      <c r="H426" s="65"/>
      <c r="I426" s="65"/>
    </row>
    <row r="427" spans="5:9" x14ac:dyDescent="0.25">
      <c r="E427" s="65"/>
      <c r="F427" s="65"/>
      <c r="G427" s="65"/>
      <c r="H427" s="65"/>
      <c r="I427" s="65"/>
    </row>
    <row r="428" spans="5:9" x14ac:dyDescent="0.25">
      <c r="E428" s="65"/>
      <c r="F428" s="65"/>
      <c r="G428" s="65"/>
      <c r="H428" s="65"/>
      <c r="I428" s="65"/>
    </row>
    <row r="429" spans="5:9" x14ac:dyDescent="0.25">
      <c r="E429" s="65"/>
      <c r="F429" s="65"/>
      <c r="G429" s="65"/>
      <c r="H429" s="65"/>
      <c r="I429" s="65"/>
    </row>
    <row r="430" spans="5:9" x14ac:dyDescent="0.25">
      <c r="E430" s="65"/>
      <c r="F430" s="65"/>
      <c r="G430" s="65"/>
      <c r="H430" s="65"/>
      <c r="I430" s="65"/>
    </row>
    <row r="431" spans="5:9" x14ac:dyDescent="0.25">
      <c r="E431" s="65"/>
      <c r="F431" s="65"/>
      <c r="G431" s="65"/>
      <c r="H431" s="65"/>
      <c r="I431" s="65"/>
    </row>
    <row r="432" spans="5:9" x14ac:dyDescent="0.25">
      <c r="E432" s="65"/>
      <c r="F432" s="65"/>
      <c r="G432" s="65"/>
      <c r="H432" s="65"/>
      <c r="I432" s="65"/>
    </row>
    <row r="433" spans="5:9" x14ac:dyDescent="0.25">
      <c r="E433" s="65"/>
      <c r="F433" s="65"/>
      <c r="G433" s="65"/>
      <c r="H433" s="65"/>
      <c r="I433" s="65"/>
    </row>
    <row r="434" spans="5:9" x14ac:dyDescent="0.25">
      <c r="E434" s="65"/>
      <c r="F434" s="65"/>
      <c r="G434" s="65"/>
      <c r="H434" s="65"/>
      <c r="I434" s="65"/>
    </row>
    <row r="435" spans="5:9" x14ac:dyDescent="0.25">
      <c r="E435" s="65"/>
      <c r="F435" s="65"/>
      <c r="G435" s="65"/>
      <c r="H435" s="65"/>
      <c r="I435" s="65"/>
    </row>
    <row r="436" spans="5:9" x14ac:dyDescent="0.25">
      <c r="E436" s="65"/>
      <c r="F436" s="65"/>
      <c r="G436" s="65"/>
      <c r="H436" s="65"/>
      <c r="I436" s="65"/>
    </row>
    <row r="437" spans="5:9" x14ac:dyDescent="0.25">
      <c r="E437" s="65"/>
      <c r="F437" s="65"/>
      <c r="G437" s="65"/>
      <c r="H437" s="65"/>
      <c r="I437" s="65"/>
    </row>
    <row r="438" spans="5:9" x14ac:dyDescent="0.25">
      <c r="E438" s="65"/>
      <c r="F438" s="65"/>
      <c r="G438" s="65"/>
      <c r="H438" s="65"/>
      <c r="I438" s="65"/>
    </row>
    <row r="439" spans="5:9" x14ac:dyDescent="0.25">
      <c r="E439" s="65"/>
      <c r="F439" s="65"/>
      <c r="G439" s="65"/>
      <c r="H439" s="65"/>
      <c r="I439" s="65"/>
    </row>
    <row r="440" spans="5:9" x14ac:dyDescent="0.25">
      <c r="E440" s="65"/>
      <c r="F440" s="65"/>
      <c r="G440" s="65"/>
      <c r="H440" s="65"/>
      <c r="I440" s="65"/>
    </row>
    <row r="441" spans="5:9" x14ac:dyDescent="0.25">
      <c r="E441" s="65"/>
      <c r="F441" s="65"/>
      <c r="G441" s="65"/>
      <c r="H441" s="65"/>
      <c r="I441" s="65"/>
    </row>
    <row r="442" spans="5:9" x14ac:dyDescent="0.25">
      <c r="E442" s="65"/>
      <c r="F442" s="65"/>
      <c r="G442" s="65"/>
      <c r="H442" s="65"/>
      <c r="I442" s="65"/>
    </row>
    <row r="443" spans="5:9" x14ac:dyDescent="0.25">
      <c r="E443" s="65"/>
      <c r="F443" s="65"/>
      <c r="G443" s="65"/>
      <c r="H443" s="65"/>
      <c r="I443" s="65"/>
    </row>
    <row r="444" spans="5:9" x14ac:dyDescent="0.25">
      <c r="E444" s="65"/>
      <c r="F444" s="65"/>
      <c r="G444" s="65"/>
      <c r="H444" s="65"/>
      <c r="I444" s="65"/>
    </row>
    <row r="445" spans="5:9" x14ac:dyDescent="0.25">
      <c r="E445" s="65"/>
      <c r="F445" s="65"/>
      <c r="G445" s="65"/>
      <c r="H445" s="65"/>
      <c r="I445" s="65"/>
    </row>
    <row r="446" spans="5:9" x14ac:dyDescent="0.25">
      <c r="E446" s="65"/>
      <c r="F446" s="65"/>
      <c r="G446" s="65"/>
      <c r="H446" s="65"/>
      <c r="I446" s="65"/>
    </row>
    <row r="447" spans="5:9" x14ac:dyDescent="0.25">
      <c r="E447" s="65"/>
      <c r="F447" s="65"/>
      <c r="G447" s="65"/>
      <c r="H447" s="65"/>
      <c r="I447" s="65"/>
    </row>
    <row r="448" spans="5:9" x14ac:dyDescent="0.25">
      <c r="E448" s="65"/>
      <c r="F448" s="65"/>
      <c r="G448" s="65"/>
      <c r="H448" s="65"/>
      <c r="I448" s="65"/>
    </row>
    <row r="449" spans="5:9" x14ac:dyDescent="0.25">
      <c r="E449" s="65"/>
      <c r="F449" s="65"/>
      <c r="G449" s="65"/>
      <c r="H449" s="65"/>
      <c r="I449" s="65"/>
    </row>
    <row r="450" spans="5:9" x14ac:dyDescent="0.25">
      <c r="E450" s="65"/>
      <c r="F450" s="65"/>
      <c r="G450" s="65"/>
      <c r="H450" s="65"/>
      <c r="I450" s="65"/>
    </row>
    <row r="451" spans="5:9" x14ac:dyDescent="0.25">
      <c r="E451" s="65"/>
      <c r="F451" s="65"/>
      <c r="G451" s="65"/>
      <c r="H451" s="65"/>
      <c r="I451" s="65"/>
    </row>
    <row r="452" spans="5:9" x14ac:dyDescent="0.25">
      <c r="E452" s="65"/>
      <c r="F452" s="65"/>
      <c r="G452" s="65"/>
      <c r="H452" s="65"/>
      <c r="I452" s="65"/>
    </row>
    <row r="453" spans="5:9" x14ac:dyDescent="0.25">
      <c r="E453" s="65"/>
      <c r="F453" s="65"/>
      <c r="G453" s="65"/>
      <c r="H453" s="65"/>
      <c r="I453" s="65"/>
    </row>
    <row r="454" spans="5:9" x14ac:dyDescent="0.25">
      <c r="E454" s="65"/>
      <c r="F454" s="65"/>
      <c r="G454" s="65"/>
      <c r="H454" s="65"/>
      <c r="I454" s="65"/>
    </row>
    <row r="455" spans="5:9" x14ac:dyDescent="0.25">
      <c r="E455" s="65"/>
      <c r="F455" s="65"/>
      <c r="G455" s="65"/>
      <c r="H455" s="65"/>
      <c r="I455" s="65"/>
    </row>
    <row r="456" spans="5:9" x14ac:dyDescent="0.25">
      <c r="E456" s="65"/>
      <c r="F456" s="65"/>
      <c r="G456" s="65"/>
      <c r="H456" s="65"/>
      <c r="I456" s="65"/>
    </row>
    <row r="457" spans="5:9" x14ac:dyDescent="0.25">
      <c r="E457" s="65"/>
      <c r="F457" s="65"/>
      <c r="G457" s="65"/>
      <c r="H457" s="65"/>
      <c r="I457" s="65"/>
    </row>
    <row r="458" spans="5:9" x14ac:dyDescent="0.25">
      <c r="E458" s="65"/>
      <c r="F458" s="65"/>
      <c r="G458" s="65"/>
      <c r="H458" s="65"/>
      <c r="I458" s="65"/>
    </row>
    <row r="459" spans="5:9" x14ac:dyDescent="0.25">
      <c r="E459" s="65"/>
      <c r="F459" s="65"/>
      <c r="G459" s="65"/>
      <c r="H459" s="65"/>
      <c r="I459" s="65"/>
    </row>
    <row r="460" spans="5:9" x14ac:dyDescent="0.25">
      <c r="E460" s="65"/>
      <c r="F460" s="65"/>
      <c r="G460" s="65"/>
      <c r="H460" s="65"/>
      <c r="I460" s="65"/>
    </row>
    <row r="461" spans="5:9" x14ac:dyDescent="0.25">
      <c r="E461" s="65"/>
      <c r="F461" s="65"/>
      <c r="G461" s="65"/>
      <c r="H461" s="65"/>
      <c r="I461" s="65"/>
    </row>
    <row r="462" spans="5:9" x14ac:dyDescent="0.25">
      <c r="E462" s="65"/>
      <c r="F462" s="65"/>
      <c r="G462" s="65"/>
      <c r="H462" s="65"/>
      <c r="I462" s="65"/>
    </row>
    <row r="463" spans="5:9" x14ac:dyDescent="0.25">
      <c r="E463" s="65"/>
      <c r="F463" s="65"/>
      <c r="G463" s="65"/>
      <c r="H463" s="65"/>
      <c r="I463" s="65"/>
    </row>
    <row r="464" spans="5:9" x14ac:dyDescent="0.25">
      <c r="E464" s="65"/>
      <c r="F464" s="65"/>
      <c r="G464" s="65"/>
      <c r="H464" s="65"/>
      <c r="I464" s="65"/>
    </row>
    <row r="465" spans="5:9" x14ac:dyDescent="0.25">
      <c r="E465" s="65"/>
      <c r="F465" s="65"/>
      <c r="G465" s="65"/>
      <c r="H465" s="65"/>
      <c r="I465" s="65"/>
    </row>
    <row r="466" spans="5:9" x14ac:dyDescent="0.25">
      <c r="E466" s="65"/>
      <c r="F466" s="65"/>
      <c r="G466" s="65"/>
      <c r="H466" s="65"/>
      <c r="I466" s="65"/>
    </row>
    <row r="467" spans="5:9" x14ac:dyDescent="0.25">
      <c r="E467" s="65"/>
      <c r="F467" s="65"/>
      <c r="G467" s="65"/>
      <c r="H467" s="65"/>
      <c r="I467" s="65"/>
    </row>
    <row r="468" spans="5:9" x14ac:dyDescent="0.25">
      <c r="E468" s="65"/>
      <c r="F468" s="65"/>
      <c r="G468" s="65"/>
      <c r="H468" s="65"/>
      <c r="I468" s="65"/>
    </row>
    <row r="469" spans="5:9" x14ac:dyDescent="0.25">
      <c r="E469" s="65"/>
      <c r="F469" s="65"/>
      <c r="G469" s="65"/>
      <c r="H469" s="65"/>
      <c r="I469" s="65"/>
    </row>
    <row r="470" spans="5:9" x14ac:dyDescent="0.25">
      <c r="E470" s="65"/>
      <c r="F470" s="65"/>
      <c r="G470" s="65"/>
      <c r="H470" s="65"/>
      <c r="I470" s="65"/>
    </row>
    <row r="471" spans="5:9" x14ac:dyDescent="0.25">
      <c r="E471" s="65"/>
      <c r="F471" s="65"/>
      <c r="G471" s="65"/>
      <c r="H471" s="65"/>
      <c r="I471" s="65"/>
    </row>
    <row r="472" spans="5:9" x14ac:dyDescent="0.25">
      <c r="E472" s="65"/>
      <c r="F472" s="65"/>
      <c r="G472" s="65"/>
      <c r="H472" s="65"/>
      <c r="I472" s="65"/>
    </row>
    <row r="473" spans="5:9" x14ac:dyDescent="0.25">
      <c r="E473" s="65"/>
      <c r="F473" s="65"/>
      <c r="G473" s="65"/>
      <c r="H473" s="65"/>
      <c r="I473" s="65"/>
    </row>
    <row r="474" spans="5:9" x14ac:dyDescent="0.25">
      <c r="E474" s="65"/>
      <c r="F474" s="65"/>
      <c r="G474" s="65"/>
      <c r="H474" s="65"/>
      <c r="I474" s="65"/>
    </row>
    <row r="475" spans="5:9" x14ac:dyDescent="0.25">
      <c r="E475" s="65"/>
      <c r="F475" s="65"/>
      <c r="G475" s="65"/>
      <c r="H475" s="65"/>
      <c r="I475" s="65"/>
    </row>
    <row r="476" spans="5:9" x14ac:dyDescent="0.25">
      <c r="E476" s="65"/>
      <c r="F476" s="65"/>
      <c r="G476" s="65"/>
      <c r="H476" s="65"/>
      <c r="I476" s="65"/>
    </row>
    <row r="477" spans="5:9" x14ac:dyDescent="0.25">
      <c r="E477" s="65"/>
      <c r="F477" s="65"/>
      <c r="G477" s="65"/>
      <c r="H477" s="65"/>
      <c r="I477" s="65"/>
    </row>
    <row r="478" spans="5:9" x14ac:dyDescent="0.25">
      <c r="E478" s="65"/>
      <c r="F478" s="65"/>
      <c r="G478" s="65"/>
      <c r="H478" s="65"/>
      <c r="I478" s="65"/>
    </row>
    <row r="479" spans="5:9" x14ac:dyDescent="0.25">
      <c r="E479" s="65"/>
      <c r="F479" s="65"/>
      <c r="G479" s="65"/>
      <c r="H479" s="65"/>
      <c r="I479" s="65"/>
    </row>
    <row r="480" spans="5:9" x14ac:dyDescent="0.25">
      <c r="E480" s="65"/>
      <c r="F480" s="65"/>
      <c r="G480" s="65"/>
      <c r="H480" s="65"/>
      <c r="I480" s="65"/>
    </row>
    <row r="481" spans="5:9" x14ac:dyDescent="0.25">
      <c r="E481" s="65"/>
      <c r="F481" s="65"/>
      <c r="G481" s="65"/>
      <c r="H481" s="65"/>
      <c r="I481" s="65"/>
    </row>
    <row r="482" spans="5:9" x14ac:dyDescent="0.25">
      <c r="E482" s="65"/>
      <c r="F482" s="65"/>
      <c r="G482" s="65"/>
      <c r="H482" s="65"/>
      <c r="I482" s="65"/>
    </row>
    <row r="483" spans="5:9" x14ac:dyDescent="0.25">
      <c r="E483" s="65"/>
      <c r="F483" s="65"/>
      <c r="G483" s="65"/>
      <c r="H483" s="65"/>
      <c r="I483" s="65"/>
    </row>
    <row r="484" spans="5:9" x14ac:dyDescent="0.25">
      <c r="E484" s="65"/>
      <c r="F484" s="65"/>
      <c r="G484" s="65"/>
      <c r="H484" s="65"/>
      <c r="I484" s="65"/>
    </row>
    <row r="485" spans="5:9" x14ac:dyDescent="0.25">
      <c r="E485" s="65"/>
      <c r="F485" s="65"/>
      <c r="G485" s="65"/>
      <c r="H485" s="65"/>
      <c r="I485" s="65"/>
    </row>
    <row r="486" spans="5:9" x14ac:dyDescent="0.25">
      <c r="E486" s="65"/>
      <c r="F486" s="65"/>
      <c r="G486" s="65"/>
      <c r="H486" s="65"/>
      <c r="I486" s="65"/>
    </row>
    <row r="487" spans="5:9" x14ac:dyDescent="0.25">
      <c r="E487" s="65"/>
      <c r="F487" s="65"/>
      <c r="G487" s="65"/>
      <c r="H487" s="65"/>
      <c r="I487" s="65"/>
    </row>
    <row r="488" spans="5:9" x14ac:dyDescent="0.25">
      <c r="E488" s="65"/>
      <c r="F488" s="65"/>
      <c r="G488" s="65"/>
      <c r="H488" s="65"/>
      <c r="I488" s="65"/>
    </row>
    <row r="489" spans="5:9" x14ac:dyDescent="0.25">
      <c r="E489" s="65"/>
      <c r="F489" s="65"/>
      <c r="G489" s="65"/>
      <c r="H489" s="65"/>
      <c r="I489" s="65"/>
    </row>
    <row r="490" spans="5:9" x14ac:dyDescent="0.25">
      <c r="E490" s="65"/>
      <c r="F490" s="65"/>
      <c r="G490" s="65"/>
      <c r="H490" s="65"/>
      <c r="I490" s="65"/>
    </row>
    <row r="491" spans="5:9" x14ac:dyDescent="0.25">
      <c r="E491" s="65"/>
      <c r="F491" s="65"/>
      <c r="G491" s="65"/>
      <c r="H491" s="65"/>
      <c r="I491" s="65"/>
    </row>
    <row r="492" spans="5:9" x14ac:dyDescent="0.25">
      <c r="E492" s="65"/>
      <c r="F492" s="65"/>
      <c r="G492" s="65"/>
      <c r="H492" s="65"/>
      <c r="I492" s="65"/>
    </row>
    <row r="493" spans="5:9" x14ac:dyDescent="0.25">
      <c r="E493" s="65"/>
      <c r="F493" s="65"/>
      <c r="G493" s="65"/>
      <c r="H493" s="65"/>
      <c r="I493" s="65"/>
    </row>
    <row r="494" spans="5:9" x14ac:dyDescent="0.25">
      <c r="E494" s="65"/>
      <c r="F494" s="65"/>
      <c r="G494" s="65"/>
      <c r="H494" s="65"/>
      <c r="I494" s="65"/>
    </row>
    <row r="495" spans="5:9" x14ac:dyDescent="0.25">
      <c r="E495" s="65"/>
      <c r="F495" s="65"/>
      <c r="G495" s="65"/>
      <c r="H495" s="65"/>
      <c r="I495" s="65"/>
    </row>
    <row r="496" spans="5:9" x14ac:dyDescent="0.25">
      <c r="E496" s="65"/>
      <c r="F496" s="65"/>
      <c r="G496" s="65"/>
      <c r="H496" s="65"/>
      <c r="I496" s="65"/>
    </row>
    <row r="497" spans="5:9" x14ac:dyDescent="0.25">
      <c r="E497" s="65"/>
      <c r="F497" s="65"/>
      <c r="G497" s="65"/>
      <c r="H497" s="65"/>
      <c r="I497" s="65"/>
    </row>
    <row r="498" spans="5:9" x14ac:dyDescent="0.25">
      <c r="E498" s="65"/>
      <c r="F498" s="65"/>
      <c r="G498" s="65"/>
      <c r="H498" s="65"/>
      <c r="I498" s="65"/>
    </row>
    <row r="499" spans="5:9" x14ac:dyDescent="0.25">
      <c r="E499" s="65"/>
      <c r="F499" s="65"/>
      <c r="G499" s="65"/>
      <c r="H499" s="65"/>
      <c r="I499" s="65"/>
    </row>
    <row r="500" spans="5:9" x14ac:dyDescent="0.25">
      <c r="E500" s="65"/>
      <c r="F500" s="65"/>
      <c r="G500" s="65"/>
      <c r="H500" s="65"/>
      <c r="I500" s="65"/>
    </row>
    <row r="501" spans="5:9" x14ac:dyDescent="0.25">
      <c r="E501" s="65"/>
      <c r="F501" s="65"/>
      <c r="G501" s="65"/>
      <c r="H501" s="65"/>
      <c r="I501" s="65"/>
    </row>
    <row r="502" spans="5:9" x14ac:dyDescent="0.25">
      <c r="E502" s="65"/>
      <c r="F502" s="65"/>
      <c r="G502" s="65"/>
      <c r="H502" s="65"/>
      <c r="I502" s="65"/>
    </row>
    <row r="503" spans="5:9" x14ac:dyDescent="0.25">
      <c r="E503" s="65"/>
      <c r="F503" s="65"/>
      <c r="G503" s="65"/>
      <c r="H503" s="65"/>
      <c r="I503" s="65"/>
    </row>
    <row r="504" spans="5:9" x14ac:dyDescent="0.25">
      <c r="E504" s="65"/>
      <c r="F504" s="65"/>
      <c r="G504" s="65"/>
      <c r="H504" s="65"/>
      <c r="I504" s="65"/>
    </row>
    <row r="505" spans="5:9" x14ac:dyDescent="0.25">
      <c r="E505" s="65"/>
      <c r="F505" s="65"/>
      <c r="G505" s="65"/>
      <c r="H505" s="65"/>
      <c r="I505" s="65"/>
    </row>
    <row r="506" spans="5:9" x14ac:dyDescent="0.25">
      <c r="E506" s="65"/>
      <c r="F506" s="65"/>
      <c r="G506" s="65"/>
      <c r="H506" s="65"/>
      <c r="I506" s="65"/>
    </row>
    <row r="507" spans="5:9" x14ac:dyDescent="0.25">
      <c r="E507" s="65"/>
      <c r="F507" s="65"/>
      <c r="G507" s="65"/>
      <c r="H507" s="65"/>
      <c r="I507" s="65"/>
    </row>
    <row r="508" spans="5:9" x14ac:dyDescent="0.25">
      <c r="E508" s="65"/>
      <c r="F508" s="65"/>
      <c r="G508" s="65"/>
      <c r="H508" s="65"/>
      <c r="I508" s="65"/>
    </row>
    <row r="509" spans="5:9" x14ac:dyDescent="0.25">
      <c r="E509" s="65"/>
      <c r="F509" s="65"/>
      <c r="G509" s="65"/>
      <c r="H509" s="65"/>
      <c r="I509" s="65"/>
    </row>
    <row r="510" spans="5:9" x14ac:dyDescent="0.25">
      <c r="E510" s="65"/>
      <c r="F510" s="65"/>
      <c r="G510" s="65"/>
      <c r="H510" s="65"/>
      <c r="I510" s="65"/>
    </row>
    <row r="511" spans="5:9" x14ac:dyDescent="0.25">
      <c r="E511" s="65"/>
      <c r="F511" s="65"/>
      <c r="G511" s="65"/>
      <c r="H511" s="65"/>
      <c r="I511" s="65"/>
    </row>
    <row r="512" spans="5:9" x14ac:dyDescent="0.25">
      <c r="E512" s="65"/>
      <c r="F512" s="65"/>
      <c r="G512" s="65"/>
      <c r="H512" s="65"/>
      <c r="I512" s="65"/>
    </row>
    <row r="513" spans="5:9" x14ac:dyDescent="0.25">
      <c r="E513" s="65"/>
      <c r="F513" s="65"/>
      <c r="G513" s="65"/>
      <c r="H513" s="65"/>
      <c r="I513" s="65"/>
    </row>
    <row r="514" spans="5:9" x14ac:dyDescent="0.25">
      <c r="E514" s="65"/>
      <c r="F514" s="65"/>
      <c r="G514" s="65"/>
      <c r="H514" s="65"/>
      <c r="I514" s="65"/>
    </row>
    <row r="515" spans="5:9" x14ac:dyDescent="0.25">
      <c r="E515" s="65"/>
      <c r="F515" s="65"/>
      <c r="G515" s="65"/>
      <c r="H515" s="65"/>
      <c r="I515" s="65"/>
    </row>
    <row r="516" spans="5:9" x14ac:dyDescent="0.25">
      <c r="E516" s="65"/>
      <c r="F516" s="65"/>
      <c r="G516" s="65"/>
      <c r="H516" s="65"/>
      <c r="I516" s="65"/>
    </row>
    <row r="517" spans="5:9" x14ac:dyDescent="0.25">
      <c r="E517" s="65"/>
      <c r="F517" s="65"/>
      <c r="G517" s="65"/>
      <c r="H517" s="65"/>
      <c r="I517" s="65"/>
    </row>
    <row r="518" spans="5:9" x14ac:dyDescent="0.25">
      <c r="E518" s="65"/>
      <c r="F518" s="65"/>
      <c r="G518" s="65"/>
      <c r="H518" s="65"/>
      <c r="I518" s="65"/>
    </row>
    <row r="519" spans="5:9" x14ac:dyDescent="0.25">
      <c r="E519" s="65"/>
      <c r="F519" s="65"/>
      <c r="G519" s="65"/>
      <c r="H519" s="65"/>
      <c r="I519" s="65"/>
    </row>
    <row r="520" spans="5:9" x14ac:dyDescent="0.25">
      <c r="E520" s="65"/>
      <c r="F520" s="65"/>
      <c r="G520" s="65"/>
      <c r="H520" s="65"/>
      <c r="I520" s="65"/>
    </row>
    <row r="521" spans="5:9" x14ac:dyDescent="0.25">
      <c r="E521" s="65"/>
      <c r="F521" s="65"/>
      <c r="G521" s="65"/>
      <c r="H521" s="65"/>
      <c r="I521" s="65"/>
    </row>
    <row r="522" spans="5:9" x14ac:dyDescent="0.25">
      <c r="E522" s="65"/>
      <c r="F522" s="65"/>
      <c r="G522" s="65"/>
      <c r="H522" s="65"/>
      <c r="I522" s="65"/>
    </row>
    <row r="523" spans="5:9" x14ac:dyDescent="0.25">
      <c r="E523" s="65"/>
      <c r="F523" s="65"/>
      <c r="G523" s="65"/>
      <c r="H523" s="65"/>
      <c r="I523" s="65"/>
    </row>
    <row r="524" spans="5:9" x14ac:dyDescent="0.25">
      <c r="E524" s="65"/>
      <c r="F524" s="65"/>
      <c r="G524" s="65"/>
      <c r="H524" s="65"/>
      <c r="I524" s="65"/>
    </row>
    <row r="525" spans="5:9" x14ac:dyDescent="0.25">
      <c r="E525" s="65"/>
      <c r="F525" s="65"/>
      <c r="G525" s="65"/>
      <c r="H525" s="65"/>
      <c r="I525" s="65"/>
    </row>
    <row r="526" spans="5:9" x14ac:dyDescent="0.25">
      <c r="E526" s="65"/>
      <c r="F526" s="65"/>
      <c r="G526" s="65"/>
      <c r="H526" s="65"/>
      <c r="I526" s="65"/>
    </row>
    <row r="527" spans="5:9" x14ac:dyDescent="0.25">
      <c r="E527" s="65"/>
      <c r="F527" s="65"/>
      <c r="G527" s="65"/>
      <c r="H527" s="65"/>
      <c r="I527" s="65"/>
    </row>
    <row r="528" spans="5:9" x14ac:dyDescent="0.25">
      <c r="E528" s="65"/>
      <c r="F528" s="65"/>
      <c r="G528" s="65"/>
      <c r="H528" s="65"/>
      <c r="I528" s="65"/>
    </row>
    <row r="529" spans="5:9" x14ac:dyDescent="0.25">
      <c r="E529" s="65"/>
      <c r="F529" s="65"/>
      <c r="G529" s="65"/>
      <c r="H529" s="65"/>
      <c r="I529" s="65"/>
    </row>
    <row r="530" spans="5:9" x14ac:dyDescent="0.25">
      <c r="E530" s="65"/>
      <c r="F530" s="65"/>
      <c r="G530" s="65"/>
      <c r="H530" s="65"/>
      <c r="I530" s="65"/>
    </row>
    <row r="531" spans="5:9" x14ac:dyDescent="0.25">
      <c r="E531" s="65"/>
      <c r="F531" s="65"/>
      <c r="G531" s="65"/>
      <c r="H531" s="65"/>
      <c r="I531" s="65"/>
    </row>
    <row r="532" spans="5:9" x14ac:dyDescent="0.25">
      <c r="E532" s="65"/>
      <c r="F532" s="65"/>
      <c r="G532" s="65"/>
      <c r="H532" s="65"/>
      <c r="I532" s="65"/>
    </row>
    <row r="533" spans="5:9" x14ac:dyDescent="0.25">
      <c r="E533" s="65"/>
      <c r="F533" s="65"/>
      <c r="G533" s="65"/>
      <c r="H533" s="65"/>
      <c r="I533" s="65"/>
    </row>
    <row r="534" spans="5:9" x14ac:dyDescent="0.25">
      <c r="E534" s="65"/>
      <c r="F534" s="65"/>
      <c r="G534" s="65"/>
      <c r="H534" s="65"/>
      <c r="I534" s="65"/>
    </row>
    <row r="535" spans="5:9" x14ac:dyDescent="0.25">
      <c r="E535" s="65"/>
      <c r="F535" s="65"/>
      <c r="G535" s="65"/>
      <c r="H535" s="65"/>
      <c r="I535" s="65"/>
    </row>
    <row r="536" spans="5:9" x14ac:dyDescent="0.25">
      <c r="E536" s="65"/>
      <c r="F536" s="65"/>
      <c r="G536" s="65"/>
      <c r="H536" s="65"/>
      <c r="I536" s="65"/>
    </row>
    <row r="537" spans="5:9" x14ac:dyDescent="0.25">
      <c r="E537" s="65"/>
      <c r="F537" s="65"/>
      <c r="G537" s="65"/>
      <c r="H537" s="65"/>
      <c r="I537" s="65"/>
    </row>
    <row r="538" spans="5:9" x14ac:dyDescent="0.25">
      <c r="E538" s="65"/>
      <c r="F538" s="65"/>
      <c r="G538" s="65"/>
      <c r="H538" s="65"/>
      <c r="I538" s="65"/>
    </row>
    <row r="539" spans="5:9" x14ac:dyDescent="0.25">
      <c r="E539" s="65"/>
      <c r="F539" s="65"/>
      <c r="G539" s="65"/>
      <c r="H539" s="65"/>
      <c r="I539" s="65"/>
    </row>
    <row r="540" spans="5:9" x14ac:dyDescent="0.25">
      <c r="E540" s="65"/>
      <c r="F540" s="65"/>
      <c r="G540" s="65"/>
      <c r="H540" s="65"/>
      <c r="I540" s="65"/>
    </row>
    <row r="541" spans="5:9" x14ac:dyDescent="0.25">
      <c r="E541" s="65"/>
      <c r="F541" s="65"/>
      <c r="G541" s="65"/>
      <c r="H541" s="65"/>
      <c r="I541" s="65"/>
    </row>
    <row r="542" spans="5:9" x14ac:dyDescent="0.25">
      <c r="E542" s="65"/>
      <c r="F542" s="65"/>
      <c r="G542" s="65"/>
      <c r="H542" s="65"/>
      <c r="I542" s="65"/>
    </row>
    <row r="543" spans="5:9" x14ac:dyDescent="0.25">
      <c r="E543" s="65"/>
      <c r="F543" s="65"/>
      <c r="G543" s="65"/>
      <c r="H543" s="65"/>
      <c r="I543" s="65"/>
    </row>
    <row r="544" spans="5:9" x14ac:dyDescent="0.25">
      <c r="E544" s="65"/>
      <c r="F544" s="65"/>
      <c r="G544" s="65"/>
      <c r="H544" s="65"/>
      <c r="I544" s="65"/>
    </row>
    <row r="545" spans="5:9" x14ac:dyDescent="0.25">
      <c r="E545" s="65"/>
      <c r="F545" s="65"/>
      <c r="G545" s="65"/>
      <c r="H545" s="65"/>
      <c r="I545" s="65"/>
    </row>
    <row r="546" spans="5:9" x14ac:dyDescent="0.25">
      <c r="E546" s="65"/>
      <c r="F546" s="65"/>
      <c r="G546" s="65"/>
      <c r="H546" s="65"/>
      <c r="I546" s="65"/>
    </row>
    <row r="547" spans="5:9" x14ac:dyDescent="0.25">
      <c r="E547" s="65"/>
      <c r="F547" s="65"/>
      <c r="G547" s="65"/>
      <c r="H547" s="65"/>
      <c r="I547" s="65"/>
    </row>
    <row r="548" spans="5:9" x14ac:dyDescent="0.25">
      <c r="E548" s="65"/>
      <c r="F548" s="65"/>
      <c r="G548" s="65"/>
      <c r="H548" s="65"/>
      <c r="I548" s="65"/>
    </row>
    <row r="549" spans="5:9" x14ac:dyDescent="0.25">
      <c r="E549" s="65"/>
      <c r="F549" s="65"/>
      <c r="G549" s="65"/>
      <c r="H549" s="65"/>
      <c r="I549" s="65"/>
    </row>
    <row r="550" spans="5:9" x14ac:dyDescent="0.25">
      <c r="E550" s="65"/>
      <c r="F550" s="65"/>
      <c r="G550" s="65"/>
      <c r="H550" s="65"/>
      <c r="I550" s="65"/>
    </row>
    <row r="551" spans="5:9" x14ac:dyDescent="0.25">
      <c r="E551" s="65"/>
      <c r="F551" s="65"/>
      <c r="G551" s="65"/>
      <c r="H551" s="65"/>
      <c r="I551" s="65"/>
    </row>
    <row r="552" spans="5:9" x14ac:dyDescent="0.25">
      <c r="E552" s="65"/>
      <c r="F552" s="65"/>
      <c r="G552" s="65"/>
      <c r="H552" s="65"/>
      <c r="I552" s="65"/>
    </row>
    <row r="553" spans="5:9" x14ac:dyDescent="0.25">
      <c r="E553" s="65"/>
      <c r="F553" s="65"/>
      <c r="G553" s="65"/>
      <c r="H553" s="65"/>
      <c r="I553" s="65"/>
    </row>
    <row r="554" spans="5:9" x14ac:dyDescent="0.25">
      <c r="E554" s="65"/>
      <c r="F554" s="65"/>
      <c r="G554" s="65"/>
      <c r="H554" s="65"/>
      <c r="I554" s="65"/>
    </row>
    <row r="555" spans="5:9" x14ac:dyDescent="0.25">
      <c r="E555" s="65"/>
      <c r="F555" s="65"/>
      <c r="G555" s="65"/>
      <c r="H555" s="65"/>
      <c r="I555" s="65"/>
    </row>
    <row r="556" spans="5:9" x14ac:dyDescent="0.25">
      <c r="E556" s="65"/>
      <c r="F556" s="65"/>
      <c r="G556" s="65"/>
      <c r="H556" s="65"/>
      <c r="I556" s="65"/>
    </row>
    <row r="557" spans="5:9" x14ac:dyDescent="0.25">
      <c r="E557" s="65"/>
      <c r="F557" s="65"/>
      <c r="G557" s="65"/>
      <c r="H557" s="65"/>
      <c r="I557" s="65"/>
    </row>
    <row r="558" spans="5:9" x14ac:dyDescent="0.25">
      <c r="E558" s="65"/>
      <c r="F558" s="65"/>
      <c r="G558" s="65"/>
      <c r="H558" s="65"/>
      <c r="I558" s="65"/>
    </row>
    <row r="559" spans="5:9" x14ac:dyDescent="0.25">
      <c r="E559" s="65"/>
      <c r="F559" s="65"/>
      <c r="G559" s="65"/>
      <c r="H559" s="65"/>
      <c r="I559" s="65"/>
    </row>
    <row r="560" spans="5:9" x14ac:dyDescent="0.25">
      <c r="E560" s="65"/>
      <c r="F560" s="65"/>
      <c r="G560" s="65"/>
      <c r="H560" s="65"/>
      <c r="I560" s="65"/>
    </row>
    <row r="561" spans="5:9" x14ac:dyDescent="0.25">
      <c r="E561" s="65"/>
      <c r="F561" s="65"/>
      <c r="G561" s="65"/>
      <c r="H561" s="65"/>
      <c r="I561" s="65"/>
    </row>
    <row r="562" spans="5:9" x14ac:dyDescent="0.25">
      <c r="E562" s="65"/>
      <c r="F562" s="65"/>
      <c r="G562" s="65"/>
      <c r="H562" s="65"/>
      <c r="I562" s="65"/>
    </row>
    <row r="563" spans="5:9" x14ac:dyDescent="0.25">
      <c r="E563" s="65"/>
      <c r="F563" s="65"/>
      <c r="G563" s="65"/>
      <c r="H563" s="65"/>
      <c r="I563" s="65"/>
    </row>
    <row r="564" spans="5:9" x14ac:dyDescent="0.25">
      <c r="E564" s="65"/>
      <c r="F564" s="65"/>
      <c r="G564" s="65"/>
      <c r="H564" s="65"/>
      <c r="I564" s="65"/>
    </row>
    <row r="565" spans="5:9" x14ac:dyDescent="0.25">
      <c r="E565" s="65"/>
      <c r="F565" s="65"/>
      <c r="G565" s="65"/>
      <c r="H565" s="65"/>
      <c r="I565" s="65"/>
    </row>
    <row r="566" spans="5:9" x14ac:dyDescent="0.25">
      <c r="E566" s="65"/>
      <c r="F566" s="65"/>
      <c r="G566" s="65"/>
      <c r="H566" s="65"/>
      <c r="I566" s="65"/>
    </row>
    <row r="567" spans="5:9" x14ac:dyDescent="0.25">
      <c r="E567" s="65"/>
      <c r="F567" s="65"/>
      <c r="G567" s="65"/>
      <c r="H567" s="65"/>
      <c r="I567" s="65"/>
    </row>
    <row r="568" spans="5:9" x14ac:dyDescent="0.25">
      <c r="E568" s="65"/>
      <c r="F568" s="65"/>
      <c r="G568" s="65"/>
      <c r="H568" s="65"/>
      <c r="I568" s="65"/>
    </row>
    <row r="569" spans="5:9" x14ac:dyDescent="0.25">
      <c r="E569" s="65"/>
      <c r="F569" s="65"/>
      <c r="G569" s="65"/>
      <c r="H569" s="65"/>
      <c r="I569" s="65"/>
    </row>
    <row r="570" spans="5:9" x14ac:dyDescent="0.25">
      <c r="E570" s="65"/>
      <c r="F570" s="65"/>
      <c r="G570" s="65"/>
      <c r="H570" s="65"/>
      <c r="I570" s="65"/>
    </row>
    <row r="571" spans="5:9" x14ac:dyDescent="0.25">
      <c r="E571" s="65"/>
      <c r="F571" s="65"/>
      <c r="G571" s="65"/>
      <c r="H571" s="65"/>
      <c r="I571" s="65"/>
    </row>
    <row r="572" spans="5:9" x14ac:dyDescent="0.25">
      <c r="E572" s="65"/>
      <c r="F572" s="65"/>
      <c r="G572" s="65"/>
      <c r="H572" s="65"/>
      <c r="I572" s="65"/>
    </row>
    <row r="573" spans="5:9" x14ac:dyDescent="0.25">
      <c r="E573" s="65"/>
      <c r="F573" s="65"/>
      <c r="G573" s="65"/>
      <c r="H573" s="65"/>
      <c r="I573" s="65"/>
    </row>
    <row r="574" spans="5:9" x14ac:dyDescent="0.25">
      <c r="E574" s="65"/>
      <c r="F574" s="65"/>
      <c r="G574" s="65"/>
      <c r="H574" s="65"/>
      <c r="I574" s="65"/>
    </row>
    <row r="575" spans="5:9" x14ac:dyDescent="0.25">
      <c r="E575" s="65"/>
      <c r="F575" s="65"/>
      <c r="G575" s="65"/>
      <c r="H575" s="65"/>
      <c r="I575" s="65"/>
    </row>
    <row r="576" spans="5:9" x14ac:dyDescent="0.25">
      <c r="E576" s="65"/>
      <c r="F576" s="65"/>
      <c r="G576" s="65"/>
      <c r="H576" s="65"/>
      <c r="I576" s="65"/>
    </row>
    <row r="577" spans="5:9" x14ac:dyDescent="0.25">
      <c r="E577" s="65"/>
      <c r="F577" s="65"/>
      <c r="G577" s="65"/>
      <c r="H577" s="65"/>
      <c r="I577" s="65"/>
    </row>
    <row r="578" spans="5:9" x14ac:dyDescent="0.25">
      <c r="E578" s="65"/>
      <c r="F578" s="65"/>
      <c r="G578" s="65"/>
      <c r="H578" s="65"/>
      <c r="I578" s="65"/>
    </row>
    <row r="579" spans="5:9" x14ac:dyDescent="0.25">
      <c r="E579" s="65"/>
      <c r="F579" s="65"/>
      <c r="G579" s="65"/>
      <c r="H579" s="65"/>
      <c r="I579" s="65"/>
    </row>
    <row r="580" spans="5:9" x14ac:dyDescent="0.25">
      <c r="E580" s="65"/>
      <c r="F580" s="65"/>
      <c r="G580" s="65"/>
      <c r="H580" s="65"/>
      <c r="I580" s="65"/>
    </row>
    <row r="581" spans="5:9" x14ac:dyDescent="0.25">
      <c r="E581" s="65"/>
      <c r="F581" s="65"/>
      <c r="G581" s="65"/>
      <c r="H581" s="65"/>
      <c r="I581" s="65"/>
    </row>
    <row r="582" spans="5:9" x14ac:dyDescent="0.25">
      <c r="E582" s="65"/>
      <c r="F582" s="65"/>
      <c r="G582" s="65"/>
      <c r="H582" s="65"/>
      <c r="I582" s="65"/>
    </row>
    <row r="583" spans="5:9" x14ac:dyDescent="0.25">
      <c r="E583" s="65"/>
      <c r="F583" s="65"/>
      <c r="G583" s="65"/>
      <c r="H583" s="65"/>
      <c r="I583" s="65"/>
    </row>
    <row r="584" spans="5:9" x14ac:dyDescent="0.25">
      <c r="E584" s="65"/>
      <c r="F584" s="65"/>
      <c r="G584" s="65"/>
      <c r="H584" s="65"/>
      <c r="I584" s="65"/>
    </row>
    <row r="585" spans="5:9" x14ac:dyDescent="0.25">
      <c r="E585" s="65"/>
      <c r="F585" s="65"/>
      <c r="G585" s="65"/>
      <c r="H585" s="65"/>
      <c r="I585" s="65"/>
    </row>
    <row r="586" spans="5:9" x14ac:dyDescent="0.25">
      <c r="E586" s="65"/>
      <c r="F586" s="65"/>
      <c r="G586" s="65"/>
      <c r="H586" s="65"/>
      <c r="I586" s="65"/>
    </row>
    <row r="587" spans="5:9" x14ac:dyDescent="0.25">
      <c r="E587" s="65"/>
      <c r="F587" s="65"/>
      <c r="G587" s="65"/>
      <c r="H587" s="65"/>
      <c r="I587" s="65"/>
    </row>
    <row r="588" spans="5:9" x14ac:dyDescent="0.25">
      <c r="E588" s="65"/>
      <c r="F588" s="65"/>
      <c r="G588" s="65"/>
      <c r="H588" s="65"/>
      <c r="I588" s="65"/>
    </row>
    <row r="589" spans="5:9" x14ac:dyDescent="0.25">
      <c r="E589" s="65"/>
      <c r="F589" s="65"/>
      <c r="G589" s="65"/>
      <c r="H589" s="65"/>
      <c r="I589" s="65"/>
    </row>
    <row r="590" spans="5:9" x14ac:dyDescent="0.25">
      <c r="E590" s="65"/>
      <c r="F590" s="65"/>
      <c r="G590" s="65"/>
      <c r="H590" s="65"/>
      <c r="I590" s="65"/>
    </row>
    <row r="591" spans="5:9" x14ac:dyDescent="0.25">
      <c r="E591" s="65"/>
      <c r="F591" s="65"/>
      <c r="G591" s="65"/>
      <c r="H591" s="65"/>
      <c r="I591" s="65"/>
    </row>
    <row r="592" spans="5:9" x14ac:dyDescent="0.25">
      <c r="E592" s="65"/>
      <c r="F592" s="65"/>
      <c r="G592" s="65"/>
      <c r="H592" s="65"/>
      <c r="I592" s="65"/>
    </row>
    <row r="593" spans="5:9" x14ac:dyDescent="0.25">
      <c r="E593" s="65"/>
      <c r="F593" s="65"/>
      <c r="G593" s="65"/>
      <c r="H593" s="65"/>
      <c r="I593" s="65"/>
    </row>
    <row r="594" spans="5:9" x14ac:dyDescent="0.25">
      <c r="E594" s="65"/>
      <c r="F594" s="65"/>
      <c r="G594" s="65"/>
      <c r="H594" s="65"/>
      <c r="I594" s="65"/>
    </row>
    <row r="595" spans="5:9" x14ac:dyDescent="0.25">
      <c r="E595" s="65"/>
      <c r="F595" s="65"/>
      <c r="G595" s="65"/>
      <c r="H595" s="65"/>
      <c r="I595" s="65"/>
    </row>
    <row r="596" spans="5:9" x14ac:dyDescent="0.25">
      <c r="E596" s="65"/>
      <c r="F596" s="65"/>
      <c r="G596" s="65"/>
      <c r="H596" s="65"/>
      <c r="I596" s="65"/>
    </row>
    <row r="597" spans="5:9" x14ac:dyDescent="0.25">
      <c r="E597" s="65"/>
      <c r="F597" s="65"/>
      <c r="G597" s="65"/>
      <c r="H597" s="65"/>
      <c r="I597" s="65"/>
    </row>
    <row r="598" spans="5:9" x14ac:dyDescent="0.25">
      <c r="E598" s="65"/>
      <c r="F598" s="65"/>
      <c r="G598" s="65"/>
      <c r="H598" s="65"/>
      <c r="I598" s="65"/>
    </row>
    <row r="599" spans="5:9" x14ac:dyDescent="0.25">
      <c r="E599" s="65"/>
      <c r="F599" s="65"/>
      <c r="G599" s="65"/>
      <c r="H599" s="65"/>
      <c r="I599" s="65"/>
    </row>
    <row r="600" spans="5:9" x14ac:dyDescent="0.25">
      <c r="E600" s="65"/>
      <c r="F600" s="65"/>
      <c r="G600" s="65"/>
      <c r="H600" s="65"/>
      <c r="I600" s="65"/>
    </row>
    <row r="601" spans="5:9" x14ac:dyDescent="0.25">
      <c r="E601" s="65"/>
      <c r="F601" s="65"/>
      <c r="G601" s="65"/>
      <c r="H601" s="65"/>
      <c r="I601" s="65"/>
    </row>
    <row r="602" spans="5:9" x14ac:dyDescent="0.25">
      <c r="E602" s="65"/>
      <c r="F602" s="65"/>
      <c r="G602" s="65"/>
      <c r="H602" s="65"/>
      <c r="I602" s="65"/>
    </row>
    <row r="603" spans="5:9" x14ac:dyDescent="0.25">
      <c r="E603" s="65"/>
      <c r="F603" s="65"/>
      <c r="G603" s="65"/>
      <c r="H603" s="65"/>
      <c r="I603" s="65"/>
    </row>
    <row r="604" spans="5:9" x14ac:dyDescent="0.25">
      <c r="E604" s="65"/>
      <c r="F604" s="65"/>
      <c r="G604" s="65"/>
      <c r="H604" s="65"/>
      <c r="I604" s="65"/>
    </row>
    <row r="605" spans="5:9" x14ac:dyDescent="0.25">
      <c r="E605" s="65"/>
      <c r="F605" s="65"/>
      <c r="G605" s="65"/>
      <c r="H605" s="65"/>
      <c r="I605" s="65"/>
    </row>
    <row r="606" spans="5:9" x14ac:dyDescent="0.25">
      <c r="E606" s="65"/>
      <c r="F606" s="65"/>
      <c r="G606" s="65"/>
      <c r="H606" s="65"/>
      <c r="I606" s="65"/>
    </row>
    <row r="607" spans="5:9" x14ac:dyDescent="0.25">
      <c r="E607" s="65"/>
      <c r="F607" s="65"/>
      <c r="G607" s="65"/>
      <c r="H607" s="65"/>
      <c r="I607" s="65"/>
    </row>
    <row r="608" spans="5:9" x14ac:dyDescent="0.25">
      <c r="E608" s="65"/>
      <c r="F608" s="65"/>
      <c r="G608" s="65"/>
      <c r="H608" s="65"/>
      <c r="I608" s="65"/>
    </row>
    <row r="609" spans="5:9" x14ac:dyDescent="0.25">
      <c r="E609" s="65"/>
      <c r="F609" s="65"/>
      <c r="G609" s="65"/>
      <c r="H609" s="65"/>
      <c r="I609" s="65"/>
    </row>
    <row r="610" spans="5:9" x14ac:dyDescent="0.25">
      <c r="E610" s="65"/>
      <c r="F610" s="65"/>
      <c r="G610" s="65"/>
      <c r="H610" s="65"/>
      <c r="I610" s="65"/>
    </row>
    <row r="611" spans="5:9" x14ac:dyDescent="0.25">
      <c r="E611" s="65"/>
      <c r="F611" s="65"/>
      <c r="G611" s="65"/>
      <c r="H611" s="65"/>
      <c r="I611" s="65"/>
    </row>
    <row r="612" spans="5:9" x14ac:dyDescent="0.25">
      <c r="E612" s="65"/>
      <c r="F612" s="65"/>
      <c r="G612" s="65"/>
      <c r="H612" s="65"/>
      <c r="I612" s="65"/>
    </row>
    <row r="613" spans="5:9" x14ac:dyDescent="0.25">
      <c r="E613" s="65"/>
      <c r="F613" s="65"/>
      <c r="G613" s="65"/>
      <c r="H613" s="65"/>
      <c r="I613" s="65"/>
    </row>
    <row r="614" spans="5:9" x14ac:dyDescent="0.25">
      <c r="E614" s="65"/>
      <c r="F614" s="65"/>
      <c r="G614" s="65"/>
      <c r="H614" s="65"/>
      <c r="I614" s="65"/>
    </row>
    <row r="615" spans="5:9" x14ac:dyDescent="0.25">
      <c r="E615" s="65"/>
      <c r="F615" s="65"/>
      <c r="G615" s="65"/>
      <c r="H615" s="65"/>
      <c r="I615" s="65"/>
    </row>
    <row r="616" spans="5:9" x14ac:dyDescent="0.25">
      <c r="E616" s="65"/>
      <c r="F616" s="65"/>
      <c r="G616" s="65"/>
      <c r="H616" s="65"/>
      <c r="I616" s="65"/>
    </row>
    <row r="617" spans="5:9" x14ac:dyDescent="0.25">
      <c r="E617" s="65"/>
      <c r="F617" s="65"/>
      <c r="G617" s="65"/>
      <c r="H617" s="65"/>
      <c r="I617" s="65"/>
    </row>
    <row r="618" spans="5:9" x14ac:dyDescent="0.25">
      <c r="E618" s="65"/>
      <c r="F618" s="65"/>
      <c r="G618" s="65"/>
      <c r="H618" s="65"/>
      <c r="I618" s="65"/>
    </row>
    <row r="619" spans="5:9" x14ac:dyDescent="0.25">
      <c r="E619" s="65"/>
      <c r="F619" s="65"/>
      <c r="G619" s="65"/>
      <c r="H619" s="65"/>
      <c r="I619" s="65"/>
    </row>
    <row r="620" spans="5:9" x14ac:dyDescent="0.25">
      <c r="E620" s="65"/>
      <c r="F620" s="65"/>
      <c r="G620" s="65"/>
      <c r="H620" s="65"/>
      <c r="I620" s="65"/>
    </row>
    <row r="621" spans="5:9" x14ac:dyDescent="0.25">
      <c r="E621" s="65"/>
      <c r="F621" s="65"/>
      <c r="G621" s="65"/>
      <c r="H621" s="65"/>
      <c r="I621" s="65"/>
    </row>
    <row r="622" spans="5:9" x14ac:dyDescent="0.25">
      <c r="E622" s="65"/>
      <c r="F622" s="65"/>
      <c r="G622" s="65"/>
      <c r="H622" s="65"/>
      <c r="I622" s="65"/>
    </row>
    <row r="623" spans="5:9" x14ac:dyDescent="0.25">
      <c r="E623" s="65"/>
      <c r="F623" s="65"/>
      <c r="G623" s="65"/>
      <c r="H623" s="65"/>
      <c r="I623" s="65"/>
    </row>
    <row r="624" spans="5:9" x14ac:dyDescent="0.25">
      <c r="E624" s="65"/>
      <c r="F624" s="65"/>
      <c r="G624" s="65"/>
      <c r="H624" s="65"/>
      <c r="I624" s="65"/>
    </row>
    <row r="625" spans="5:9" x14ac:dyDescent="0.25">
      <c r="E625" s="65"/>
      <c r="F625" s="65"/>
      <c r="G625" s="65"/>
      <c r="H625" s="65"/>
      <c r="I625" s="65"/>
    </row>
    <row r="626" spans="5:9" x14ac:dyDescent="0.25">
      <c r="E626" s="65"/>
      <c r="F626" s="65"/>
      <c r="G626" s="65"/>
      <c r="H626" s="65"/>
      <c r="I626" s="65"/>
    </row>
    <row r="627" spans="5:9" x14ac:dyDescent="0.25">
      <c r="E627" s="65"/>
      <c r="F627" s="65"/>
      <c r="G627" s="65"/>
      <c r="H627" s="65"/>
      <c r="I627" s="65"/>
    </row>
    <row r="628" spans="5:9" x14ac:dyDescent="0.25">
      <c r="E628" s="65"/>
      <c r="F628" s="65"/>
      <c r="G628" s="65"/>
      <c r="H628" s="65"/>
      <c r="I628" s="65"/>
    </row>
    <row r="629" spans="5:9" x14ac:dyDescent="0.25">
      <c r="E629" s="65"/>
      <c r="F629" s="65"/>
      <c r="G629" s="65"/>
      <c r="H629" s="65"/>
      <c r="I629" s="65"/>
    </row>
    <row r="630" spans="5:9" x14ac:dyDescent="0.25">
      <c r="E630" s="65"/>
      <c r="F630" s="65"/>
      <c r="G630" s="65"/>
      <c r="H630" s="65"/>
      <c r="I630" s="65"/>
    </row>
    <row r="631" spans="5:9" x14ac:dyDescent="0.25">
      <c r="E631" s="65"/>
      <c r="F631" s="65"/>
      <c r="G631" s="65"/>
      <c r="H631" s="65"/>
      <c r="I631" s="65"/>
    </row>
    <row r="632" spans="5:9" x14ac:dyDescent="0.25">
      <c r="E632" s="65"/>
      <c r="F632" s="65"/>
      <c r="G632" s="65"/>
      <c r="H632" s="65"/>
      <c r="I632" s="65"/>
    </row>
    <row r="633" spans="5:9" x14ac:dyDescent="0.25">
      <c r="E633" s="65"/>
      <c r="F633" s="65"/>
      <c r="G633" s="65"/>
      <c r="H633" s="65"/>
      <c r="I633" s="65"/>
    </row>
    <row r="634" spans="5:9" x14ac:dyDescent="0.25">
      <c r="E634" s="65"/>
      <c r="F634" s="65"/>
      <c r="G634" s="65"/>
      <c r="H634" s="65"/>
      <c r="I634" s="65"/>
    </row>
    <row r="635" spans="5:9" x14ac:dyDescent="0.25">
      <c r="E635" s="65"/>
      <c r="F635" s="65"/>
      <c r="G635" s="65"/>
      <c r="H635" s="65"/>
      <c r="I635" s="65"/>
    </row>
    <row r="636" spans="5:9" x14ac:dyDescent="0.25">
      <c r="E636" s="65"/>
      <c r="F636" s="65"/>
      <c r="G636" s="65"/>
      <c r="H636" s="65"/>
      <c r="I636" s="65"/>
    </row>
    <row r="637" spans="5:9" x14ac:dyDescent="0.25">
      <c r="E637" s="65"/>
      <c r="F637" s="65"/>
      <c r="G637" s="65"/>
      <c r="H637" s="65"/>
      <c r="I637" s="65"/>
    </row>
    <row r="638" spans="5:9" x14ac:dyDescent="0.25">
      <c r="E638" s="65"/>
      <c r="F638" s="65"/>
      <c r="G638" s="65"/>
      <c r="H638" s="65"/>
      <c r="I638" s="65"/>
    </row>
    <row r="639" spans="5:9" x14ac:dyDescent="0.25">
      <c r="E639" s="65"/>
      <c r="F639" s="65"/>
      <c r="G639" s="65"/>
      <c r="H639" s="65"/>
      <c r="I639" s="65"/>
    </row>
    <row r="640" spans="5:9" x14ac:dyDescent="0.25">
      <c r="E640" s="65"/>
      <c r="F640" s="65"/>
      <c r="G640" s="65"/>
      <c r="H640" s="65"/>
      <c r="I640" s="65"/>
    </row>
    <row r="641" spans="5:9" x14ac:dyDescent="0.25">
      <c r="E641" s="65"/>
      <c r="F641" s="65"/>
      <c r="G641" s="65"/>
      <c r="H641" s="65"/>
      <c r="I641" s="65"/>
    </row>
    <row r="642" spans="5:9" x14ac:dyDescent="0.25">
      <c r="E642" s="65"/>
      <c r="F642" s="65"/>
      <c r="G642" s="65"/>
      <c r="H642" s="65"/>
      <c r="I642" s="65"/>
    </row>
    <row r="643" spans="5:9" x14ac:dyDescent="0.25">
      <c r="E643" s="65"/>
      <c r="F643" s="65"/>
      <c r="G643" s="65"/>
      <c r="H643" s="65"/>
      <c r="I643" s="65"/>
    </row>
    <row r="644" spans="5:9" x14ac:dyDescent="0.25">
      <c r="E644" s="65"/>
      <c r="F644" s="65"/>
      <c r="G644" s="65"/>
      <c r="H644" s="65"/>
      <c r="I644" s="65"/>
    </row>
    <row r="645" spans="5:9" x14ac:dyDescent="0.25">
      <c r="E645" s="65"/>
      <c r="F645" s="65"/>
      <c r="G645" s="65"/>
      <c r="H645" s="65"/>
      <c r="I645" s="65"/>
    </row>
    <row r="646" spans="5:9" x14ac:dyDescent="0.25">
      <c r="E646" s="65"/>
      <c r="F646" s="65"/>
      <c r="G646" s="65"/>
      <c r="H646" s="65"/>
      <c r="I646" s="65"/>
    </row>
    <row r="647" spans="5:9" x14ac:dyDescent="0.25">
      <c r="E647" s="65"/>
      <c r="F647" s="65"/>
      <c r="G647" s="65"/>
      <c r="H647" s="65"/>
      <c r="I647" s="65"/>
    </row>
    <row r="648" spans="5:9" x14ac:dyDescent="0.25">
      <c r="E648" s="65"/>
      <c r="F648" s="65"/>
      <c r="G648" s="65"/>
      <c r="H648" s="65"/>
      <c r="I648" s="65"/>
    </row>
    <row r="649" spans="5:9" x14ac:dyDescent="0.25">
      <c r="E649" s="65"/>
      <c r="F649" s="65"/>
      <c r="G649" s="65"/>
      <c r="H649" s="65"/>
      <c r="I649" s="65"/>
    </row>
    <row r="650" spans="5:9" x14ac:dyDescent="0.25">
      <c r="E650" s="65"/>
      <c r="F650" s="65"/>
      <c r="G650" s="65"/>
      <c r="H650" s="65"/>
      <c r="I650" s="65"/>
    </row>
    <row r="651" spans="5:9" x14ac:dyDescent="0.25">
      <c r="E651" s="65"/>
      <c r="F651" s="65"/>
      <c r="G651" s="65"/>
      <c r="H651" s="65"/>
      <c r="I651" s="65"/>
    </row>
    <row r="652" spans="5:9" x14ac:dyDescent="0.25">
      <c r="E652" s="65"/>
      <c r="F652" s="65"/>
      <c r="G652" s="65"/>
      <c r="H652" s="65"/>
      <c r="I652" s="65"/>
    </row>
    <row r="653" spans="5:9" x14ac:dyDescent="0.25">
      <c r="E653" s="65"/>
      <c r="F653" s="65"/>
      <c r="G653" s="65"/>
      <c r="H653" s="65"/>
      <c r="I653" s="65"/>
    </row>
    <row r="654" spans="5:9" x14ac:dyDescent="0.25">
      <c r="E654" s="65"/>
      <c r="F654" s="65"/>
      <c r="G654" s="65"/>
      <c r="H654" s="65"/>
      <c r="I654" s="65"/>
    </row>
    <row r="655" spans="5:9" x14ac:dyDescent="0.25">
      <c r="E655" s="65"/>
      <c r="F655" s="65"/>
      <c r="G655" s="65"/>
      <c r="H655" s="65"/>
      <c r="I655" s="65"/>
    </row>
    <row r="656" spans="5:9" x14ac:dyDescent="0.25">
      <c r="E656" s="65"/>
      <c r="F656" s="65"/>
      <c r="G656" s="65"/>
      <c r="H656" s="65"/>
      <c r="I656" s="65"/>
    </row>
    <row r="657" spans="5:9" x14ac:dyDescent="0.25">
      <c r="E657" s="65"/>
      <c r="F657" s="65"/>
      <c r="G657" s="65"/>
      <c r="H657" s="65"/>
      <c r="I657" s="65"/>
    </row>
    <row r="658" spans="5:9" x14ac:dyDescent="0.25">
      <c r="E658" s="65"/>
      <c r="F658" s="65"/>
      <c r="G658" s="65"/>
      <c r="H658" s="65"/>
      <c r="I658" s="65"/>
    </row>
    <row r="659" spans="5:9" x14ac:dyDescent="0.25">
      <c r="E659" s="65"/>
      <c r="F659" s="65"/>
      <c r="G659" s="65"/>
      <c r="H659" s="65"/>
      <c r="I659" s="65"/>
    </row>
    <row r="660" spans="5:9" x14ac:dyDescent="0.25">
      <c r="E660" s="65"/>
      <c r="F660" s="65"/>
      <c r="G660" s="65"/>
      <c r="H660" s="65"/>
      <c r="I660" s="65"/>
    </row>
    <row r="661" spans="5:9" x14ac:dyDescent="0.25">
      <c r="E661" s="65"/>
      <c r="F661" s="65"/>
      <c r="G661" s="65"/>
      <c r="H661" s="65"/>
      <c r="I661" s="65"/>
    </row>
    <row r="662" spans="5:9" x14ac:dyDescent="0.25">
      <c r="E662" s="65"/>
      <c r="F662" s="65"/>
      <c r="G662" s="65"/>
      <c r="H662" s="65"/>
      <c r="I662" s="65"/>
    </row>
    <row r="663" spans="5:9" x14ac:dyDescent="0.25">
      <c r="E663" s="65"/>
      <c r="F663" s="65"/>
      <c r="G663" s="65"/>
      <c r="H663" s="65"/>
      <c r="I663" s="65"/>
    </row>
    <row r="664" spans="5:9" x14ac:dyDescent="0.25">
      <c r="E664" s="65"/>
      <c r="F664" s="65"/>
      <c r="G664" s="65"/>
      <c r="H664" s="65"/>
      <c r="I664" s="65"/>
    </row>
    <row r="665" spans="5:9" x14ac:dyDescent="0.25">
      <c r="E665" s="65"/>
      <c r="F665" s="65"/>
      <c r="G665" s="65"/>
      <c r="H665" s="65"/>
      <c r="I665" s="65"/>
    </row>
    <row r="666" spans="5:9" x14ac:dyDescent="0.25">
      <c r="E666" s="65"/>
      <c r="F666" s="65"/>
      <c r="G666" s="65"/>
      <c r="H666" s="65"/>
      <c r="I666" s="65"/>
    </row>
    <row r="667" spans="5:9" x14ac:dyDescent="0.25">
      <c r="E667" s="65"/>
      <c r="F667" s="65"/>
      <c r="G667" s="65"/>
      <c r="H667" s="65"/>
      <c r="I667" s="65"/>
    </row>
    <row r="668" spans="5:9" x14ac:dyDescent="0.25">
      <c r="E668" s="65"/>
      <c r="F668" s="65"/>
      <c r="G668" s="65"/>
      <c r="H668" s="65"/>
      <c r="I668" s="65"/>
    </row>
    <row r="669" spans="5:9" x14ac:dyDescent="0.25">
      <c r="E669" s="65"/>
      <c r="F669" s="65"/>
      <c r="G669" s="65"/>
      <c r="H669" s="65"/>
      <c r="I669" s="65"/>
    </row>
    <row r="670" spans="5:9" x14ac:dyDescent="0.25">
      <c r="E670" s="65"/>
      <c r="F670" s="65"/>
      <c r="G670" s="65"/>
      <c r="H670" s="65"/>
      <c r="I670" s="65"/>
    </row>
    <row r="671" spans="5:9" x14ac:dyDescent="0.25">
      <c r="E671" s="65"/>
      <c r="F671" s="65"/>
      <c r="G671" s="65"/>
      <c r="H671" s="65"/>
      <c r="I671" s="65"/>
    </row>
    <row r="672" spans="5:9" x14ac:dyDescent="0.25">
      <c r="E672" s="65"/>
      <c r="F672" s="65"/>
      <c r="G672" s="65"/>
      <c r="H672" s="65"/>
      <c r="I672" s="65"/>
    </row>
    <row r="673" spans="5:9" x14ac:dyDescent="0.25">
      <c r="E673" s="65"/>
      <c r="F673" s="65"/>
      <c r="G673" s="65"/>
      <c r="H673" s="65"/>
      <c r="I673" s="65"/>
    </row>
    <row r="674" spans="5:9" x14ac:dyDescent="0.25">
      <c r="E674" s="65"/>
      <c r="F674" s="65"/>
      <c r="G674" s="65"/>
      <c r="H674" s="65"/>
      <c r="I674" s="65"/>
    </row>
    <row r="675" spans="5:9" x14ac:dyDescent="0.25">
      <c r="E675" s="65"/>
      <c r="F675" s="65"/>
      <c r="G675" s="65"/>
      <c r="H675" s="65"/>
      <c r="I675" s="65"/>
    </row>
    <row r="676" spans="5:9" x14ac:dyDescent="0.25">
      <c r="E676" s="65"/>
      <c r="F676" s="65"/>
      <c r="G676" s="65"/>
      <c r="H676" s="65"/>
      <c r="I676" s="65"/>
    </row>
    <row r="677" spans="5:9" x14ac:dyDescent="0.25">
      <c r="E677" s="65"/>
      <c r="F677" s="65"/>
      <c r="G677" s="65"/>
      <c r="H677" s="65"/>
      <c r="I677" s="65"/>
    </row>
    <row r="678" spans="5:9" x14ac:dyDescent="0.25">
      <c r="E678" s="65"/>
      <c r="F678" s="65"/>
      <c r="G678" s="65"/>
      <c r="H678" s="65"/>
      <c r="I678" s="65"/>
    </row>
    <row r="679" spans="5:9" x14ac:dyDescent="0.25">
      <c r="E679" s="65"/>
      <c r="F679" s="65"/>
      <c r="G679" s="65"/>
      <c r="H679" s="65"/>
      <c r="I679" s="65"/>
    </row>
    <row r="680" spans="5:9" x14ac:dyDescent="0.25">
      <c r="E680" s="65"/>
      <c r="F680" s="65"/>
      <c r="G680" s="65"/>
      <c r="H680" s="65"/>
      <c r="I680" s="65"/>
    </row>
    <row r="681" spans="5:9" x14ac:dyDescent="0.25">
      <c r="E681" s="65"/>
      <c r="F681" s="65"/>
      <c r="G681" s="65"/>
      <c r="H681" s="65"/>
      <c r="I681" s="65"/>
    </row>
    <row r="682" spans="5:9" x14ac:dyDescent="0.25">
      <c r="E682" s="65"/>
      <c r="F682" s="65"/>
      <c r="G682" s="65"/>
      <c r="H682" s="65"/>
      <c r="I682" s="65"/>
    </row>
    <row r="683" spans="5:9" x14ac:dyDescent="0.25">
      <c r="E683" s="65"/>
      <c r="F683" s="65"/>
      <c r="G683" s="65"/>
      <c r="H683" s="65"/>
      <c r="I683" s="65"/>
    </row>
    <row r="684" spans="5:9" x14ac:dyDescent="0.25">
      <c r="E684" s="65"/>
      <c r="F684" s="65"/>
      <c r="G684" s="65"/>
      <c r="H684" s="65"/>
      <c r="I684" s="65"/>
    </row>
    <row r="685" spans="5:9" x14ac:dyDescent="0.25">
      <c r="E685" s="65"/>
      <c r="F685" s="65"/>
      <c r="G685" s="65"/>
      <c r="H685" s="65"/>
      <c r="I685" s="65"/>
    </row>
    <row r="686" spans="5:9" x14ac:dyDescent="0.25">
      <c r="E686" s="65"/>
      <c r="F686" s="65"/>
      <c r="G686" s="65"/>
      <c r="H686" s="65"/>
      <c r="I686" s="65"/>
    </row>
    <row r="687" spans="5:9" x14ac:dyDescent="0.25">
      <c r="E687" s="65"/>
      <c r="F687" s="65"/>
      <c r="G687" s="65"/>
      <c r="H687" s="65"/>
      <c r="I687" s="65"/>
    </row>
    <row r="688" spans="5:9" x14ac:dyDescent="0.25">
      <c r="E688" s="65"/>
      <c r="F688" s="65"/>
      <c r="G688" s="65"/>
      <c r="H688" s="65"/>
      <c r="I688" s="65"/>
    </row>
    <row r="689" spans="5:9" x14ac:dyDescent="0.25">
      <c r="E689" s="65"/>
      <c r="F689" s="65"/>
      <c r="G689" s="65"/>
      <c r="H689" s="65"/>
      <c r="I689" s="65"/>
    </row>
    <row r="690" spans="5:9" x14ac:dyDescent="0.25">
      <c r="E690" s="65"/>
      <c r="F690" s="65"/>
      <c r="G690" s="65"/>
      <c r="H690" s="65"/>
      <c r="I690" s="65"/>
    </row>
    <row r="691" spans="5:9" x14ac:dyDescent="0.25">
      <c r="E691" s="65"/>
      <c r="F691" s="65"/>
      <c r="G691" s="65"/>
      <c r="H691" s="65"/>
      <c r="I691" s="65"/>
    </row>
    <row r="692" spans="5:9" x14ac:dyDescent="0.25">
      <c r="E692" s="65"/>
      <c r="F692" s="65"/>
      <c r="G692" s="65"/>
      <c r="H692" s="65"/>
      <c r="I692" s="65"/>
    </row>
    <row r="693" spans="5:9" x14ac:dyDescent="0.25">
      <c r="E693" s="65"/>
      <c r="F693" s="65"/>
      <c r="G693" s="65"/>
      <c r="H693" s="65"/>
      <c r="I693" s="65"/>
    </row>
    <row r="694" spans="5:9" x14ac:dyDescent="0.25">
      <c r="E694" s="65"/>
      <c r="F694" s="65"/>
      <c r="G694" s="65"/>
      <c r="H694" s="65"/>
      <c r="I694" s="65"/>
    </row>
    <row r="695" spans="5:9" x14ac:dyDescent="0.25">
      <c r="E695" s="65"/>
      <c r="F695" s="65"/>
      <c r="G695" s="65"/>
      <c r="H695" s="65"/>
      <c r="I695" s="65"/>
    </row>
    <row r="696" spans="5:9" x14ac:dyDescent="0.25">
      <c r="E696" s="65"/>
      <c r="F696" s="65"/>
      <c r="G696" s="65"/>
      <c r="H696" s="65"/>
      <c r="I696" s="65"/>
    </row>
    <row r="697" spans="5:9" x14ac:dyDescent="0.25">
      <c r="E697" s="65"/>
      <c r="F697" s="65"/>
      <c r="G697" s="65"/>
      <c r="H697" s="65"/>
      <c r="I697" s="65"/>
    </row>
    <row r="698" spans="5:9" x14ac:dyDescent="0.25">
      <c r="E698" s="65"/>
      <c r="F698" s="65"/>
      <c r="G698" s="65"/>
      <c r="H698" s="65"/>
      <c r="I698" s="65"/>
    </row>
    <row r="699" spans="5:9" x14ac:dyDescent="0.25">
      <c r="E699" s="65"/>
      <c r="F699" s="65"/>
      <c r="G699" s="65"/>
      <c r="H699" s="65"/>
      <c r="I699" s="65"/>
    </row>
    <row r="700" spans="5:9" x14ac:dyDescent="0.25">
      <c r="E700" s="65"/>
      <c r="F700" s="65"/>
      <c r="G700" s="65"/>
      <c r="H700" s="65"/>
      <c r="I700" s="65"/>
    </row>
    <row r="701" spans="5:9" x14ac:dyDescent="0.25">
      <c r="E701" s="65"/>
      <c r="F701" s="65"/>
      <c r="G701" s="65"/>
      <c r="H701" s="65"/>
      <c r="I701" s="65"/>
    </row>
    <row r="702" spans="5:9" x14ac:dyDescent="0.25">
      <c r="E702" s="65"/>
      <c r="F702" s="65"/>
      <c r="G702" s="65"/>
      <c r="H702" s="65"/>
      <c r="I702" s="65"/>
    </row>
    <row r="703" spans="5:9" x14ac:dyDescent="0.25">
      <c r="E703" s="65"/>
      <c r="F703" s="65"/>
      <c r="G703" s="65"/>
      <c r="H703" s="65"/>
      <c r="I703" s="65"/>
    </row>
    <row r="704" spans="5:9" x14ac:dyDescent="0.25">
      <c r="E704" s="65"/>
      <c r="F704" s="65"/>
      <c r="G704" s="65"/>
      <c r="H704" s="65"/>
      <c r="I704" s="65"/>
    </row>
    <row r="705" spans="5:9" x14ac:dyDescent="0.25">
      <c r="E705" s="65"/>
      <c r="F705" s="65"/>
      <c r="G705" s="65"/>
      <c r="H705" s="65"/>
      <c r="I705" s="65"/>
    </row>
    <row r="706" spans="5:9" x14ac:dyDescent="0.25">
      <c r="E706" s="65"/>
      <c r="F706" s="65"/>
      <c r="G706" s="65"/>
      <c r="H706" s="65"/>
      <c r="I706" s="65"/>
    </row>
    <row r="707" spans="5:9" x14ac:dyDescent="0.25">
      <c r="E707" s="65"/>
      <c r="F707" s="65"/>
      <c r="G707" s="65"/>
      <c r="H707" s="65"/>
      <c r="I707" s="65"/>
    </row>
    <row r="708" spans="5:9" x14ac:dyDescent="0.25">
      <c r="E708" s="65"/>
      <c r="F708" s="65"/>
      <c r="G708" s="65"/>
      <c r="H708" s="65"/>
      <c r="I708" s="65"/>
    </row>
    <row r="709" spans="5:9" x14ac:dyDescent="0.25">
      <c r="E709" s="65"/>
      <c r="F709" s="65"/>
      <c r="G709" s="65"/>
      <c r="H709" s="65"/>
      <c r="I709" s="65"/>
    </row>
    <row r="710" spans="5:9" x14ac:dyDescent="0.25">
      <c r="E710" s="65"/>
      <c r="F710" s="65"/>
      <c r="G710" s="65"/>
      <c r="H710" s="65"/>
      <c r="I710" s="65"/>
    </row>
    <row r="711" spans="5:9" x14ac:dyDescent="0.25">
      <c r="E711" s="65"/>
      <c r="F711" s="65"/>
      <c r="G711" s="65"/>
      <c r="H711" s="65"/>
      <c r="I711" s="65"/>
    </row>
    <row r="712" spans="5:9" x14ac:dyDescent="0.25">
      <c r="E712" s="65"/>
      <c r="F712" s="65"/>
      <c r="G712" s="65"/>
      <c r="H712" s="65"/>
      <c r="I712" s="65"/>
    </row>
    <row r="713" spans="5:9" x14ac:dyDescent="0.25">
      <c r="E713" s="65"/>
      <c r="F713" s="65"/>
      <c r="G713" s="65"/>
      <c r="H713" s="65"/>
      <c r="I713" s="65"/>
    </row>
    <row r="714" spans="5:9" x14ac:dyDescent="0.25">
      <c r="E714" s="65"/>
      <c r="F714" s="65"/>
      <c r="G714" s="65"/>
      <c r="H714" s="65"/>
      <c r="I714" s="65"/>
    </row>
    <row r="715" spans="5:9" x14ac:dyDescent="0.25">
      <c r="E715" s="65"/>
      <c r="F715" s="65"/>
      <c r="G715" s="65"/>
      <c r="H715" s="65"/>
      <c r="I715" s="65"/>
    </row>
    <row r="716" spans="5:9" x14ac:dyDescent="0.25">
      <c r="E716" s="65"/>
      <c r="F716" s="65"/>
      <c r="G716" s="65"/>
      <c r="H716" s="65"/>
      <c r="I716" s="65"/>
    </row>
    <row r="717" spans="5:9" x14ac:dyDescent="0.25">
      <c r="E717" s="65"/>
      <c r="F717" s="65"/>
      <c r="G717" s="65"/>
      <c r="H717" s="65"/>
      <c r="I717" s="65"/>
    </row>
    <row r="718" spans="5:9" x14ac:dyDescent="0.25">
      <c r="E718" s="65"/>
      <c r="F718" s="65"/>
      <c r="G718" s="65"/>
      <c r="H718" s="65"/>
      <c r="I718" s="65"/>
    </row>
    <row r="719" spans="5:9" x14ac:dyDescent="0.25">
      <c r="E719" s="65"/>
      <c r="F719" s="65"/>
      <c r="G719" s="65"/>
      <c r="H719" s="65"/>
      <c r="I719" s="65"/>
    </row>
    <row r="720" spans="5:9" x14ac:dyDescent="0.25">
      <c r="E720" s="65"/>
      <c r="F720" s="65"/>
      <c r="G720" s="65"/>
      <c r="H720" s="65"/>
      <c r="I720" s="65"/>
    </row>
    <row r="721" spans="5:9" x14ac:dyDescent="0.25">
      <c r="E721" s="65"/>
      <c r="F721" s="65"/>
      <c r="G721" s="65"/>
      <c r="H721" s="65"/>
      <c r="I721" s="65"/>
    </row>
    <row r="722" spans="5:9" x14ac:dyDescent="0.25">
      <c r="E722" s="65"/>
      <c r="F722" s="65"/>
      <c r="G722" s="65"/>
      <c r="H722" s="65"/>
      <c r="I722" s="65"/>
    </row>
    <row r="723" spans="5:9" x14ac:dyDescent="0.25">
      <c r="E723" s="65"/>
      <c r="F723" s="65"/>
      <c r="G723" s="65"/>
      <c r="H723" s="65"/>
      <c r="I723" s="65"/>
    </row>
    <row r="724" spans="5:9" x14ac:dyDescent="0.25">
      <c r="E724" s="65"/>
      <c r="F724" s="65"/>
      <c r="G724" s="65"/>
      <c r="H724" s="65"/>
      <c r="I724" s="65"/>
    </row>
    <row r="725" spans="5:9" x14ac:dyDescent="0.25">
      <c r="E725" s="65"/>
      <c r="F725" s="65"/>
      <c r="G725" s="65"/>
      <c r="H725" s="65"/>
      <c r="I725" s="65"/>
    </row>
    <row r="726" spans="5:9" x14ac:dyDescent="0.25">
      <c r="E726" s="65"/>
      <c r="F726" s="65"/>
      <c r="G726" s="65"/>
      <c r="H726" s="65"/>
      <c r="I726" s="65"/>
    </row>
    <row r="727" spans="5:9" x14ac:dyDescent="0.25">
      <c r="E727" s="65"/>
      <c r="F727" s="65"/>
      <c r="G727" s="65"/>
      <c r="H727" s="65"/>
      <c r="I727" s="65"/>
    </row>
  </sheetData>
  <mergeCells count="28">
    <mergeCell ref="A167:I167"/>
    <mergeCell ref="A132:I132"/>
    <mergeCell ref="A133:I133"/>
    <mergeCell ref="A134:I134"/>
    <mergeCell ref="A135:I135"/>
    <mergeCell ref="A139:I139"/>
    <mergeCell ref="A145:I145"/>
    <mergeCell ref="A148:I148"/>
    <mergeCell ref="A151:I151"/>
    <mergeCell ref="A154:I154"/>
    <mergeCell ref="A161:I161"/>
    <mergeCell ref="A164:I164"/>
    <mergeCell ref="A140:I140"/>
    <mergeCell ref="A162:I162"/>
    <mergeCell ref="A142:I142"/>
    <mergeCell ref="H113:H114"/>
    <mergeCell ref="I113:I114"/>
    <mergeCell ref="C3:F3"/>
    <mergeCell ref="C4:F4"/>
    <mergeCell ref="A5:I5"/>
    <mergeCell ref="A6:I6"/>
    <mergeCell ref="A7:I7"/>
    <mergeCell ref="B9:D9"/>
    <mergeCell ref="B65:D65"/>
    <mergeCell ref="E65:I65"/>
    <mergeCell ref="B105:G106"/>
    <mergeCell ref="H110:H112"/>
    <mergeCell ref="I110:I112"/>
  </mergeCells>
  <pageMargins left="0.7" right="0.7" top="0.75" bottom="0.75" header="0.3" footer="0.3"/>
  <pageSetup scale="64" fitToHeight="3" orientation="landscape" r:id="rId1"/>
  <ignoredErrors>
    <ignoredError sqref="B17:I17" formulaRange="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D4DF703BF9884DAF9661C318D05E78" ma:contentTypeVersion="9" ma:contentTypeDescription="Create a new document." ma:contentTypeScope="" ma:versionID="59c2c432a33a3803d8c90bb9abe6e585">
  <xsd:schema xmlns:xsd="http://www.w3.org/2001/XMLSchema" xmlns:xs="http://www.w3.org/2001/XMLSchema" xmlns:p="http://schemas.microsoft.com/office/2006/metadata/properties" xmlns:ns2="bc164192-2e82-49ec-bbe6-1f32d0e538a2" targetNamespace="http://schemas.microsoft.com/office/2006/metadata/properties" ma:root="true" ma:fieldsID="c198ad0001db622d915c369f2f9550ea" ns2:_="">
    <xsd:import namespace="bc164192-2e82-49ec-bbe6-1f32d0e538a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164192-2e82-49ec-bbe6-1f32d0e538a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CF6F2F2-DBA7-43DE-9975-15AD4D1913F5}">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02059760-9479-449F-804C-5651DD3C5CC6}">
  <ds:schemaRefs>
    <ds:schemaRef ds:uri="http://schemas.microsoft.com/sharepoint/v3/contenttype/forms"/>
  </ds:schemaRefs>
</ds:datastoreItem>
</file>

<file path=customXml/itemProps3.xml><?xml version="1.0" encoding="utf-8"?>
<ds:datastoreItem xmlns:ds="http://schemas.openxmlformats.org/officeDocument/2006/customXml" ds:itemID="{58D3438F-7667-43DD-B126-09C876A654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164192-2e82-49ec-bbe6-1f32d0e538a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May 2020</vt:lpstr>
      <vt:lpstr>'May 2020'!Print_Area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Kornack, Robert</dc:creator>
  <cp:lastModifiedBy>Adrianne Shreve</cp:lastModifiedBy>
  <cp:lastPrinted>2020-05-29T02:34:25Z</cp:lastPrinted>
  <dcterms:created xsi:type="dcterms:W3CDTF">2018-01-02T17:58:49Z</dcterms:created>
  <dcterms:modified xsi:type="dcterms:W3CDTF">2020-05-29T02:35:57Z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0x01010027D4DF703BF9884DAF9661C318D05E78</vt:lpwstr>
  </property>
</Properties>
</file>